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bookViews>
    <workbookView xWindow="0" yWindow="0" windowWidth="15480" windowHeight="8196" tabRatio="954" activeTab="9"/>
  </bookViews>
  <sheets>
    <sheet name="Instrucciones" sheetId="1" r:id="rId1"/>
    <sheet name="Control Vuelos" sheetId="3" r:id="rId2"/>
    <sheet name="Dorsales" sheetId="2" r:id="rId3"/>
    <sheet name="Vuelo 1" sheetId="4" r:id="rId4"/>
    <sheet name="Vuelo 2" sheetId="5" r:id="rId5"/>
    <sheet name="Vuelo 3" sheetId="6" r:id="rId6"/>
    <sheet name="Vuelo 4" sheetId="7" r:id="rId7"/>
    <sheet name="Vuelo 5" sheetId="8" r:id="rId8"/>
    <sheet name="Vuelo 6" sheetId="9" r:id="rId9"/>
    <sheet name="Clasificacion" sheetId="10" r:id="rId10"/>
    <sheet name="Puntuaciones" sheetId="11" r:id="rId11"/>
    <sheet name="Toma Datos" sheetId="12" r:id="rId12"/>
    <sheet name="Hoja Participante" sheetId="13" r:id="rId13"/>
  </sheets>
  <definedNames>
    <definedName name="_xlnm.Print_Area" localSheetId="12">'Hoja Participante'!$A$1:$O$85</definedName>
  </definedNames>
  <calcPr calcId="125725"/>
</workbook>
</file>

<file path=xl/calcChain.xml><?xml version="1.0" encoding="utf-8"?>
<calcChain xmlns="http://schemas.openxmlformats.org/spreadsheetml/2006/main">
  <c r="C1" i="10"/>
  <c r="B5"/>
  <c r="Q5"/>
  <c r="B6"/>
  <c r="Q6"/>
  <c r="S6"/>
  <c r="B7"/>
  <c r="Q7"/>
  <c r="S7"/>
  <c r="B8"/>
  <c r="Q8"/>
  <c r="S8"/>
  <c r="B9"/>
  <c r="Q9"/>
  <c r="S9"/>
  <c r="B10"/>
  <c r="Q10"/>
  <c r="S10"/>
  <c r="B11"/>
  <c r="Q11"/>
  <c r="S11"/>
  <c r="B12"/>
  <c r="Q12"/>
  <c r="S12"/>
  <c r="B13"/>
  <c r="Q13"/>
  <c r="S13"/>
  <c r="B14"/>
  <c r="Q14"/>
  <c r="S14"/>
  <c r="B15"/>
  <c r="Q15"/>
  <c r="S15"/>
  <c r="B16"/>
  <c r="Q16"/>
  <c r="S16"/>
  <c r="B17"/>
  <c r="Q17"/>
  <c r="S17"/>
  <c r="B18"/>
  <c r="Q18"/>
  <c r="S18"/>
  <c r="B19"/>
  <c r="Q19"/>
  <c r="S19"/>
  <c r="B20"/>
  <c r="Q20"/>
  <c r="S20"/>
  <c r="B21"/>
  <c r="Q21"/>
  <c r="S21"/>
  <c r="B22"/>
  <c r="Q22"/>
  <c r="S22"/>
  <c r="B23"/>
  <c r="Q23"/>
  <c r="S23"/>
  <c r="B24"/>
  <c r="Q24"/>
  <c r="S24"/>
  <c r="B25"/>
  <c r="Q25"/>
  <c r="S25"/>
  <c r="B26"/>
  <c r="Q26"/>
  <c r="S26"/>
  <c r="B27"/>
  <c r="Q27"/>
  <c r="S27"/>
  <c r="B28"/>
  <c r="Q28"/>
  <c r="S28"/>
  <c r="B29"/>
  <c r="Q29"/>
  <c r="S29"/>
  <c r="B30"/>
  <c r="Q30"/>
  <c r="S30"/>
  <c r="B31"/>
  <c r="Q31"/>
  <c r="S31"/>
  <c r="B32"/>
  <c r="Q32"/>
  <c r="S32"/>
  <c r="B33"/>
  <c r="Q33"/>
  <c r="S33"/>
  <c r="B34"/>
  <c r="Q34"/>
  <c r="S34"/>
  <c r="B35"/>
  <c r="Q35"/>
  <c r="S35"/>
  <c r="B36"/>
  <c r="Q36"/>
  <c r="S36"/>
  <c r="B37"/>
  <c r="Q37"/>
  <c r="S37"/>
  <c r="B38"/>
  <c r="Q38"/>
  <c r="S38"/>
  <c r="B39"/>
  <c r="Q39"/>
  <c r="S39"/>
  <c r="B40"/>
  <c r="Q40"/>
  <c r="S40"/>
  <c r="B41"/>
  <c r="Q41"/>
  <c r="S41"/>
  <c r="B42"/>
  <c r="Q42"/>
  <c r="S42"/>
  <c r="B43"/>
  <c r="Q43"/>
  <c r="S43"/>
  <c r="B44"/>
  <c r="Q44"/>
  <c r="S44"/>
  <c r="B1" i="3"/>
  <c r="C6"/>
  <c r="E6"/>
  <c r="G6"/>
  <c r="I6"/>
  <c r="L6"/>
  <c r="N6"/>
  <c r="P6"/>
  <c r="R6"/>
  <c r="C7"/>
  <c r="E7"/>
  <c r="G7"/>
  <c r="I7"/>
  <c r="L7"/>
  <c r="N7"/>
  <c r="P7"/>
  <c r="R7"/>
  <c r="C8"/>
  <c r="E8"/>
  <c r="G8"/>
  <c r="I8"/>
  <c r="L8"/>
  <c r="N8"/>
  <c r="P8"/>
  <c r="R8"/>
  <c r="C9"/>
  <c r="E9"/>
  <c r="G9"/>
  <c r="I9"/>
  <c r="L9"/>
  <c r="N9"/>
  <c r="P9"/>
  <c r="R9"/>
  <c r="C10"/>
  <c r="E10"/>
  <c r="G10"/>
  <c r="I10"/>
  <c r="L10"/>
  <c r="N10"/>
  <c r="P10"/>
  <c r="R10"/>
  <c r="C11"/>
  <c r="E11"/>
  <c r="G11"/>
  <c r="I11"/>
  <c r="L11"/>
  <c r="N11"/>
  <c r="P11"/>
  <c r="R11"/>
  <c r="C12"/>
  <c r="E12"/>
  <c r="G12"/>
  <c r="I12"/>
  <c r="L12"/>
  <c r="N12"/>
  <c r="P12"/>
  <c r="R12"/>
  <c r="C13"/>
  <c r="E13"/>
  <c r="G13"/>
  <c r="I13"/>
  <c r="L13"/>
  <c r="N13"/>
  <c r="P13"/>
  <c r="R13"/>
  <c r="C14"/>
  <c r="E14"/>
  <c r="G14"/>
  <c r="I14"/>
  <c r="L14"/>
  <c r="N14"/>
  <c r="P14"/>
  <c r="R14"/>
  <c r="C15"/>
  <c r="E15"/>
  <c r="G15"/>
  <c r="I15"/>
  <c r="L15"/>
  <c r="N15"/>
  <c r="P15"/>
  <c r="R15"/>
  <c r="C21"/>
  <c r="E21"/>
  <c r="G21"/>
  <c r="I21"/>
  <c r="L21"/>
  <c r="N21"/>
  <c r="P21"/>
  <c r="R21"/>
  <c r="C22"/>
  <c r="E22"/>
  <c r="G22"/>
  <c r="I22"/>
  <c r="L22"/>
  <c r="N22"/>
  <c r="P22"/>
  <c r="R22"/>
  <c r="C23"/>
  <c r="E23"/>
  <c r="G23"/>
  <c r="I23"/>
  <c r="L23"/>
  <c r="N23"/>
  <c r="P23"/>
  <c r="R23"/>
  <c r="C24"/>
  <c r="E24"/>
  <c r="G24"/>
  <c r="I24"/>
  <c r="L24"/>
  <c r="N24"/>
  <c r="P24"/>
  <c r="R24"/>
  <c r="C25"/>
  <c r="E25"/>
  <c r="G25"/>
  <c r="I25"/>
  <c r="L25"/>
  <c r="N25"/>
  <c r="P25"/>
  <c r="R25"/>
  <c r="C26"/>
  <c r="E26"/>
  <c r="G26"/>
  <c r="I26"/>
  <c r="L26"/>
  <c r="N26"/>
  <c r="P26"/>
  <c r="R26"/>
  <c r="C27"/>
  <c r="E27"/>
  <c r="G27"/>
  <c r="I27"/>
  <c r="L27"/>
  <c r="N27"/>
  <c r="P27"/>
  <c r="R27"/>
  <c r="C28"/>
  <c r="E28"/>
  <c r="G28"/>
  <c r="I28"/>
  <c r="L28"/>
  <c r="N28"/>
  <c r="P28"/>
  <c r="R28"/>
  <c r="C29"/>
  <c r="E29"/>
  <c r="G29"/>
  <c r="I29"/>
  <c r="L29"/>
  <c r="N29"/>
  <c r="P29"/>
  <c r="R29"/>
  <c r="C30"/>
  <c r="E30"/>
  <c r="G30"/>
  <c r="I30"/>
  <c r="L30"/>
  <c r="N30"/>
  <c r="P30"/>
  <c r="R30"/>
  <c r="C36"/>
  <c r="E36"/>
  <c r="G36"/>
  <c r="I36"/>
  <c r="L36"/>
  <c r="N36"/>
  <c r="P36"/>
  <c r="R36"/>
  <c r="C37"/>
  <c r="E37"/>
  <c r="G37"/>
  <c r="I37"/>
  <c r="L37"/>
  <c r="N37"/>
  <c r="P37"/>
  <c r="R37"/>
  <c r="C38"/>
  <c r="E38"/>
  <c r="G38"/>
  <c r="I38"/>
  <c r="L38"/>
  <c r="N38"/>
  <c r="P38"/>
  <c r="R38"/>
  <c r="C39"/>
  <c r="E39"/>
  <c r="G39"/>
  <c r="I39"/>
  <c r="L39"/>
  <c r="N39"/>
  <c r="P39"/>
  <c r="R39"/>
  <c r="C40"/>
  <c r="E40"/>
  <c r="G40"/>
  <c r="I40"/>
  <c r="L40"/>
  <c r="N40"/>
  <c r="P40"/>
  <c r="R40"/>
  <c r="C41"/>
  <c r="E41"/>
  <c r="G41"/>
  <c r="I41"/>
  <c r="L41"/>
  <c r="N41"/>
  <c r="P41"/>
  <c r="R41"/>
  <c r="C42"/>
  <c r="E42"/>
  <c r="G42"/>
  <c r="I42"/>
  <c r="L42"/>
  <c r="N42"/>
  <c r="P42"/>
  <c r="R42"/>
  <c r="C43"/>
  <c r="E43"/>
  <c r="G43"/>
  <c r="I43"/>
  <c r="L43"/>
  <c r="N43"/>
  <c r="P43"/>
  <c r="R43"/>
  <c r="C44"/>
  <c r="E44"/>
  <c r="G44"/>
  <c r="I44"/>
  <c r="L44"/>
  <c r="N44"/>
  <c r="P44"/>
  <c r="R44"/>
  <c r="C45"/>
  <c r="E45"/>
  <c r="G45"/>
  <c r="I45"/>
  <c r="L45"/>
  <c r="N45"/>
  <c r="P45"/>
  <c r="R45"/>
  <c r="B51"/>
  <c r="C56"/>
  <c r="E56"/>
  <c r="G56"/>
  <c r="I56"/>
  <c r="L56"/>
  <c r="N56"/>
  <c r="P56"/>
  <c r="R56"/>
  <c r="C57"/>
  <c r="E57"/>
  <c r="G57"/>
  <c r="I57"/>
  <c r="L57"/>
  <c r="N57"/>
  <c r="P57"/>
  <c r="R57"/>
  <c r="C58"/>
  <c r="E58"/>
  <c r="G58"/>
  <c r="I58"/>
  <c r="L58"/>
  <c r="N58"/>
  <c r="P58"/>
  <c r="R58"/>
  <c r="C59"/>
  <c r="E59"/>
  <c r="G59"/>
  <c r="I59"/>
  <c r="L59"/>
  <c r="N59"/>
  <c r="P59"/>
  <c r="R59"/>
  <c r="C60"/>
  <c r="E60"/>
  <c r="G60"/>
  <c r="I60"/>
  <c r="L60"/>
  <c r="N60"/>
  <c r="P60"/>
  <c r="R60"/>
  <c r="C61"/>
  <c r="E61"/>
  <c r="G61"/>
  <c r="I61"/>
  <c r="L61"/>
  <c r="N61"/>
  <c r="P61"/>
  <c r="R61"/>
  <c r="C62"/>
  <c r="E62"/>
  <c r="G62"/>
  <c r="I62"/>
  <c r="L62"/>
  <c r="N62"/>
  <c r="P62"/>
  <c r="R62"/>
  <c r="C63"/>
  <c r="E63"/>
  <c r="G63"/>
  <c r="I63"/>
  <c r="L63"/>
  <c r="N63"/>
  <c r="P63"/>
  <c r="R63"/>
  <c r="C64"/>
  <c r="E64"/>
  <c r="G64"/>
  <c r="I64"/>
  <c r="L64"/>
  <c r="N64"/>
  <c r="P64"/>
  <c r="R64"/>
  <c r="C65"/>
  <c r="E65"/>
  <c r="G65"/>
  <c r="I65"/>
  <c r="L65"/>
  <c r="N65"/>
  <c r="P65"/>
  <c r="R65"/>
  <c r="C71"/>
  <c r="E71"/>
  <c r="G71"/>
  <c r="I71"/>
  <c r="L71"/>
  <c r="N71"/>
  <c r="P71"/>
  <c r="R71"/>
  <c r="C72"/>
  <c r="E72"/>
  <c r="G72"/>
  <c r="I72"/>
  <c r="L72"/>
  <c r="N72"/>
  <c r="P72"/>
  <c r="R72"/>
  <c r="C73"/>
  <c r="E73"/>
  <c r="G73"/>
  <c r="I73"/>
  <c r="L73"/>
  <c r="N73"/>
  <c r="P73"/>
  <c r="R73"/>
  <c r="C74"/>
  <c r="E74"/>
  <c r="G74"/>
  <c r="I74"/>
  <c r="L74"/>
  <c r="N74"/>
  <c r="P74"/>
  <c r="R74"/>
  <c r="E75"/>
  <c r="G75"/>
  <c r="I75"/>
  <c r="L75"/>
  <c r="N75"/>
  <c r="P75"/>
  <c r="R75"/>
  <c r="E76"/>
  <c r="G76"/>
  <c r="I76"/>
  <c r="L76"/>
  <c r="N76"/>
  <c r="P76"/>
  <c r="R76"/>
  <c r="E77"/>
  <c r="G77"/>
  <c r="I77"/>
  <c r="L77"/>
  <c r="N77"/>
  <c r="P77"/>
  <c r="R77"/>
  <c r="E78"/>
  <c r="G78"/>
  <c r="I78"/>
  <c r="L78"/>
  <c r="N78"/>
  <c r="P78"/>
  <c r="R78"/>
  <c r="E79"/>
  <c r="G79"/>
  <c r="I79"/>
  <c r="L79"/>
  <c r="N79"/>
  <c r="P79"/>
  <c r="R79"/>
  <c r="C80"/>
  <c r="E80"/>
  <c r="G80"/>
  <c r="I80"/>
  <c r="L80"/>
  <c r="N80"/>
  <c r="P80"/>
  <c r="R80"/>
  <c r="C86"/>
  <c r="E86"/>
  <c r="G86"/>
  <c r="I86"/>
  <c r="L86"/>
  <c r="N86"/>
  <c r="P86"/>
  <c r="R86"/>
  <c r="C87"/>
  <c r="E87"/>
  <c r="G87"/>
  <c r="I87"/>
  <c r="L87"/>
  <c r="N87"/>
  <c r="P87"/>
  <c r="R87"/>
  <c r="C88"/>
  <c r="E88"/>
  <c r="G88"/>
  <c r="I88"/>
  <c r="L88"/>
  <c r="N88"/>
  <c r="P88"/>
  <c r="R88"/>
  <c r="C89"/>
  <c r="E89"/>
  <c r="G89"/>
  <c r="I89"/>
  <c r="L89"/>
  <c r="N89"/>
  <c r="P89"/>
  <c r="R89"/>
  <c r="C90"/>
  <c r="E90"/>
  <c r="G90"/>
  <c r="I90"/>
  <c r="L90"/>
  <c r="N90"/>
  <c r="P90"/>
  <c r="R90"/>
  <c r="C91"/>
  <c r="E91"/>
  <c r="G91"/>
  <c r="I91"/>
  <c r="L91"/>
  <c r="N91"/>
  <c r="P91"/>
  <c r="R91"/>
  <c r="C92"/>
  <c r="E92"/>
  <c r="G92"/>
  <c r="I92"/>
  <c r="L92"/>
  <c r="N92"/>
  <c r="P92"/>
  <c r="R92"/>
  <c r="C93"/>
  <c r="E93"/>
  <c r="G93"/>
  <c r="I93"/>
  <c r="L93"/>
  <c r="N93"/>
  <c r="P93"/>
  <c r="R93"/>
  <c r="C94"/>
  <c r="E94"/>
  <c r="G94"/>
  <c r="I94"/>
  <c r="L94"/>
  <c r="N94"/>
  <c r="P94"/>
  <c r="R94"/>
  <c r="C95"/>
  <c r="E95"/>
  <c r="G95"/>
  <c r="I95"/>
  <c r="L95"/>
  <c r="N95"/>
  <c r="P95"/>
  <c r="R95"/>
  <c r="E1" i="13"/>
  <c r="M4"/>
  <c r="M16"/>
  <c r="M28"/>
  <c r="M40"/>
  <c r="M52"/>
  <c r="M64"/>
  <c r="M76"/>
  <c r="A1" i="11"/>
  <c r="A4"/>
  <c r="A5"/>
  <c r="A6"/>
  <c r="A7"/>
  <c r="A8"/>
  <c r="A9"/>
  <c r="C9"/>
  <c r="D9"/>
  <c r="E9"/>
  <c r="F9"/>
  <c r="G9"/>
  <c r="H9"/>
  <c r="I9"/>
  <c r="J9"/>
  <c r="K9"/>
  <c r="L9"/>
  <c r="M9"/>
  <c r="N9"/>
  <c r="A10"/>
  <c r="C10"/>
  <c r="D10"/>
  <c r="E10"/>
  <c r="F10"/>
  <c r="G10"/>
  <c r="H10"/>
  <c r="I10"/>
  <c r="J10"/>
  <c r="K10"/>
  <c r="L10"/>
  <c r="M10"/>
  <c r="N10"/>
  <c r="A11"/>
  <c r="C11"/>
  <c r="D11"/>
  <c r="E11"/>
  <c r="F11"/>
  <c r="G11"/>
  <c r="H11"/>
  <c r="I11"/>
  <c r="J11"/>
  <c r="K11"/>
  <c r="L11"/>
  <c r="M11"/>
  <c r="N11"/>
  <c r="A12"/>
  <c r="C12"/>
  <c r="D12"/>
  <c r="E12"/>
  <c r="F12"/>
  <c r="G12"/>
  <c r="H12"/>
  <c r="I12"/>
  <c r="J12"/>
  <c r="K12"/>
  <c r="L12"/>
  <c r="M12"/>
  <c r="N12"/>
  <c r="A13"/>
  <c r="C13"/>
  <c r="D13"/>
  <c r="E13"/>
  <c r="F13"/>
  <c r="G13"/>
  <c r="H13"/>
  <c r="I13"/>
  <c r="J13"/>
  <c r="K13"/>
  <c r="L13"/>
  <c r="M13"/>
  <c r="N13"/>
  <c r="A14"/>
  <c r="C14"/>
  <c r="D14"/>
  <c r="E14"/>
  <c r="F14"/>
  <c r="G14"/>
  <c r="H14"/>
  <c r="I14"/>
  <c r="J14"/>
  <c r="K14"/>
  <c r="L14"/>
  <c r="M14"/>
  <c r="N14"/>
  <c r="A15"/>
  <c r="C15"/>
  <c r="D15"/>
  <c r="E15"/>
  <c r="F15"/>
  <c r="G15"/>
  <c r="H15"/>
  <c r="I15"/>
  <c r="J15"/>
  <c r="K15"/>
  <c r="L15"/>
  <c r="M15"/>
  <c r="N15"/>
  <c r="A16"/>
  <c r="C16"/>
  <c r="D16"/>
  <c r="E16"/>
  <c r="F16"/>
  <c r="G16"/>
  <c r="H16"/>
  <c r="I16"/>
  <c r="J16"/>
  <c r="K16"/>
  <c r="L16"/>
  <c r="M16"/>
  <c r="N16"/>
  <c r="A17"/>
  <c r="C17"/>
  <c r="D17"/>
  <c r="E17"/>
  <c r="F17"/>
  <c r="G17"/>
  <c r="H17"/>
  <c r="I17"/>
  <c r="J17"/>
  <c r="K17"/>
  <c r="L17"/>
  <c r="M17"/>
  <c r="N17"/>
  <c r="A18"/>
  <c r="C18"/>
  <c r="D18"/>
  <c r="E18"/>
  <c r="F18"/>
  <c r="G18"/>
  <c r="H18"/>
  <c r="I18"/>
  <c r="J18"/>
  <c r="K18"/>
  <c r="L18"/>
  <c r="M18"/>
  <c r="N18"/>
  <c r="A19"/>
  <c r="C19"/>
  <c r="D19"/>
  <c r="E19"/>
  <c r="F19"/>
  <c r="G19"/>
  <c r="H19"/>
  <c r="I19"/>
  <c r="J19"/>
  <c r="K19"/>
  <c r="L19"/>
  <c r="M19"/>
  <c r="N19"/>
  <c r="A20"/>
  <c r="C20"/>
  <c r="D20"/>
  <c r="E20"/>
  <c r="F20"/>
  <c r="G20"/>
  <c r="H20"/>
  <c r="I20"/>
  <c r="J20"/>
  <c r="K20"/>
  <c r="L20"/>
  <c r="M20"/>
  <c r="N20"/>
  <c r="A21"/>
  <c r="C21"/>
  <c r="D21"/>
  <c r="E21"/>
  <c r="F21"/>
  <c r="G21"/>
  <c r="H21"/>
  <c r="I21"/>
  <c r="J21"/>
  <c r="K21"/>
  <c r="L21"/>
  <c r="M21"/>
  <c r="N21"/>
  <c r="A22"/>
  <c r="C22"/>
  <c r="D22"/>
  <c r="E22"/>
  <c r="F22"/>
  <c r="G22"/>
  <c r="H22"/>
  <c r="I22"/>
  <c r="J22"/>
  <c r="K22"/>
  <c r="L22"/>
  <c r="M22"/>
  <c r="N22"/>
  <c r="A23"/>
  <c r="C23"/>
  <c r="D23"/>
  <c r="E23"/>
  <c r="F23"/>
  <c r="G23"/>
  <c r="H23"/>
  <c r="I23"/>
  <c r="J23"/>
  <c r="K23"/>
  <c r="L23"/>
  <c r="M23"/>
  <c r="N23"/>
  <c r="A24"/>
  <c r="C24"/>
  <c r="D24"/>
  <c r="E24"/>
  <c r="F24"/>
  <c r="G24"/>
  <c r="H24"/>
  <c r="I24"/>
  <c r="J24"/>
  <c r="K24"/>
  <c r="L24"/>
  <c r="M24"/>
  <c r="N24"/>
  <c r="A25"/>
  <c r="C25"/>
  <c r="D25"/>
  <c r="E25"/>
  <c r="F25"/>
  <c r="G25"/>
  <c r="H25"/>
  <c r="I25"/>
  <c r="J25"/>
  <c r="K25"/>
  <c r="L25"/>
  <c r="M25"/>
  <c r="N25"/>
  <c r="A26"/>
  <c r="C26"/>
  <c r="D26"/>
  <c r="E26"/>
  <c r="F26"/>
  <c r="G26"/>
  <c r="H26"/>
  <c r="I26"/>
  <c r="J26"/>
  <c r="K26"/>
  <c r="L26"/>
  <c r="M26"/>
  <c r="N26"/>
  <c r="A27"/>
  <c r="C27"/>
  <c r="D27"/>
  <c r="E27"/>
  <c r="F27"/>
  <c r="G27"/>
  <c r="H27"/>
  <c r="I27"/>
  <c r="J27"/>
  <c r="K27"/>
  <c r="L27"/>
  <c r="M27"/>
  <c r="N27"/>
  <c r="A28"/>
  <c r="C28"/>
  <c r="D28"/>
  <c r="E28"/>
  <c r="F28"/>
  <c r="G28"/>
  <c r="H28"/>
  <c r="I28"/>
  <c r="J28"/>
  <c r="K28"/>
  <c r="L28"/>
  <c r="M28"/>
  <c r="N28"/>
  <c r="A29"/>
  <c r="C29"/>
  <c r="D29"/>
  <c r="E29"/>
  <c r="F29"/>
  <c r="G29"/>
  <c r="H29"/>
  <c r="I29"/>
  <c r="J29"/>
  <c r="K29"/>
  <c r="L29"/>
  <c r="M29"/>
  <c r="N29"/>
  <c r="A30"/>
  <c r="C30"/>
  <c r="D30"/>
  <c r="E30"/>
  <c r="F30"/>
  <c r="G30"/>
  <c r="H30"/>
  <c r="I30"/>
  <c r="J30"/>
  <c r="K30"/>
  <c r="L30"/>
  <c r="M30"/>
  <c r="N30"/>
  <c r="A31"/>
  <c r="C31"/>
  <c r="D31"/>
  <c r="E31"/>
  <c r="F31"/>
  <c r="G31"/>
  <c r="H31"/>
  <c r="I31"/>
  <c r="J31"/>
  <c r="K31"/>
  <c r="L31"/>
  <c r="M31"/>
  <c r="N31"/>
  <c r="A32"/>
  <c r="C32"/>
  <c r="D32"/>
  <c r="E32"/>
  <c r="F32"/>
  <c r="G32"/>
  <c r="H32"/>
  <c r="I32"/>
  <c r="J32"/>
  <c r="K32"/>
  <c r="L32"/>
  <c r="M32"/>
  <c r="N32"/>
  <c r="A33"/>
  <c r="C33"/>
  <c r="D33"/>
  <c r="E33"/>
  <c r="F33"/>
  <c r="G33"/>
  <c r="H33"/>
  <c r="I33"/>
  <c r="J33"/>
  <c r="K33"/>
  <c r="L33"/>
  <c r="M33"/>
  <c r="N33"/>
  <c r="A34"/>
  <c r="C34"/>
  <c r="D34"/>
  <c r="E34"/>
  <c r="F34"/>
  <c r="G34"/>
  <c r="H34"/>
  <c r="I34"/>
  <c r="J34"/>
  <c r="K34"/>
  <c r="L34"/>
  <c r="M34"/>
  <c r="N34"/>
  <c r="A35"/>
  <c r="C35"/>
  <c r="D35"/>
  <c r="E35"/>
  <c r="F35"/>
  <c r="G35"/>
  <c r="H35"/>
  <c r="I35"/>
  <c r="J35"/>
  <c r="K35"/>
  <c r="L35"/>
  <c r="M35"/>
  <c r="N35"/>
  <c r="A36"/>
  <c r="C36"/>
  <c r="D36"/>
  <c r="E36"/>
  <c r="F36"/>
  <c r="G36"/>
  <c r="H36"/>
  <c r="I36"/>
  <c r="J36"/>
  <c r="K36"/>
  <c r="L36"/>
  <c r="M36"/>
  <c r="N36"/>
  <c r="A37"/>
  <c r="C37"/>
  <c r="D37"/>
  <c r="E37"/>
  <c r="F37"/>
  <c r="G37"/>
  <c r="H37"/>
  <c r="I37"/>
  <c r="J37"/>
  <c r="K37"/>
  <c r="L37"/>
  <c r="M37"/>
  <c r="N37"/>
  <c r="A38"/>
  <c r="C38"/>
  <c r="D38"/>
  <c r="E38"/>
  <c r="F38"/>
  <c r="G38"/>
  <c r="H38"/>
  <c r="I38"/>
  <c r="J38"/>
  <c r="K38"/>
  <c r="L38"/>
  <c r="M38"/>
  <c r="N38"/>
  <c r="A39"/>
  <c r="C39"/>
  <c r="D39"/>
  <c r="E39"/>
  <c r="F39"/>
  <c r="G39"/>
  <c r="H39"/>
  <c r="I39"/>
  <c r="J39"/>
  <c r="K39"/>
  <c r="L39"/>
  <c r="M39"/>
  <c r="N39"/>
  <c r="A40"/>
  <c r="C40"/>
  <c r="D40"/>
  <c r="E40"/>
  <c r="F40"/>
  <c r="G40"/>
  <c r="H40"/>
  <c r="I40"/>
  <c r="J40"/>
  <c r="K40"/>
  <c r="L40"/>
  <c r="M40"/>
  <c r="N40"/>
  <c r="A41"/>
  <c r="C41"/>
  <c r="D41"/>
  <c r="E41"/>
  <c r="F41"/>
  <c r="G41"/>
  <c r="H41"/>
  <c r="I41"/>
  <c r="J41"/>
  <c r="K41"/>
  <c r="L41"/>
  <c r="M41"/>
  <c r="N41"/>
  <c r="A42"/>
  <c r="C42"/>
  <c r="D42"/>
  <c r="E42"/>
  <c r="F42"/>
  <c r="G42"/>
  <c r="H42"/>
  <c r="I42"/>
  <c r="J42"/>
  <c r="K42"/>
  <c r="L42"/>
  <c r="M42"/>
  <c r="N42"/>
  <c r="A43"/>
  <c r="C43"/>
  <c r="D43"/>
  <c r="E43"/>
  <c r="F43"/>
  <c r="G43"/>
  <c r="H43"/>
  <c r="I43"/>
  <c r="J43"/>
  <c r="K43"/>
  <c r="L43"/>
  <c r="M43"/>
  <c r="N43"/>
  <c r="M1" i="12"/>
  <c r="D3"/>
  <c r="M15"/>
  <c r="D17"/>
  <c r="M29"/>
  <c r="D31"/>
  <c r="M43"/>
  <c r="D45"/>
  <c r="M57"/>
  <c r="D59"/>
  <c r="M71"/>
  <c r="D73"/>
  <c r="M85"/>
  <c r="D87"/>
  <c r="P1" i="4"/>
  <c r="AZ1"/>
  <c r="AZ2"/>
  <c r="C3"/>
  <c r="J3"/>
  <c r="K3"/>
  <c r="AZ3"/>
  <c r="C4"/>
  <c r="J4"/>
  <c r="K4"/>
  <c r="L4"/>
  <c r="AZ4"/>
  <c r="C5"/>
  <c r="J5"/>
  <c r="K5"/>
  <c r="L5"/>
  <c r="AZ5"/>
  <c r="C6"/>
  <c r="J6"/>
  <c r="K6"/>
  <c r="L6" s="1"/>
  <c r="AZ6"/>
  <c r="C7"/>
  <c r="J7"/>
  <c r="K7" s="1"/>
  <c r="AZ7"/>
  <c r="C8"/>
  <c r="J8"/>
  <c r="K8"/>
  <c r="L8"/>
  <c r="AZ8"/>
  <c r="C9"/>
  <c r="H9"/>
  <c r="J9"/>
  <c r="K9"/>
  <c r="L9" s="1"/>
  <c r="AZ9"/>
  <c r="C10"/>
  <c r="H10"/>
  <c r="J10" s="1"/>
  <c r="K10" s="1"/>
  <c r="L10" s="1"/>
  <c r="AZ10"/>
  <c r="C11"/>
  <c r="H11"/>
  <c r="AZ11"/>
  <c r="C12"/>
  <c r="H12"/>
  <c r="J12"/>
  <c r="AZ12"/>
  <c r="AZ13"/>
  <c r="F14"/>
  <c r="AZ14"/>
  <c r="AZ15"/>
  <c r="AZ16"/>
  <c r="AZ17"/>
  <c r="AZ18"/>
  <c r="AZ19"/>
  <c r="AZ20"/>
  <c r="C21"/>
  <c r="H21"/>
  <c r="K21" s="1"/>
  <c r="J21"/>
  <c r="AZ21"/>
  <c r="C22"/>
  <c r="H22"/>
  <c r="AZ22"/>
  <c r="C23"/>
  <c r="H23"/>
  <c r="AZ23"/>
  <c r="C24"/>
  <c r="H24"/>
  <c r="J24"/>
  <c r="K24"/>
  <c r="AZ24"/>
  <c r="C25"/>
  <c r="H25"/>
  <c r="AZ25"/>
  <c r="C26"/>
  <c r="H26"/>
  <c r="J26"/>
  <c r="K26"/>
  <c r="L26" s="1"/>
  <c r="AZ26"/>
  <c r="C27"/>
  <c r="H27"/>
  <c r="AZ27"/>
  <c r="C28"/>
  <c r="H28"/>
  <c r="J28"/>
  <c r="K28"/>
  <c r="L28" s="1"/>
  <c r="AZ28"/>
  <c r="C29"/>
  <c r="H29"/>
  <c r="K29" s="1"/>
  <c r="L29" s="1"/>
  <c r="J29"/>
  <c r="AZ29"/>
  <c r="C30"/>
  <c r="H30"/>
  <c r="J30"/>
  <c r="K30"/>
  <c r="L30" s="1"/>
  <c r="F32"/>
  <c r="C41"/>
  <c r="H41"/>
  <c r="C42"/>
  <c r="H42"/>
  <c r="J42"/>
  <c r="K42" s="1"/>
  <c r="L42" s="1"/>
  <c r="C43"/>
  <c r="H43"/>
  <c r="C44"/>
  <c r="H44"/>
  <c r="K44" s="1"/>
  <c r="L44" s="1"/>
  <c r="J44"/>
  <c r="AZ44"/>
  <c r="C45"/>
  <c r="H45"/>
  <c r="J45"/>
  <c r="K45" s="1"/>
  <c r="L45" s="1"/>
  <c r="AZ45"/>
  <c r="C46"/>
  <c r="H46"/>
  <c r="K46" s="1"/>
  <c r="L46" s="1"/>
  <c r="J46"/>
  <c r="AZ46"/>
  <c r="C47"/>
  <c r="H47"/>
  <c r="J47"/>
  <c r="K47" s="1"/>
  <c r="L47" s="1"/>
  <c r="AZ47"/>
  <c r="C48"/>
  <c r="H48"/>
  <c r="K48" s="1"/>
  <c r="L48" s="1"/>
  <c r="J48"/>
  <c r="C49"/>
  <c r="H49"/>
  <c r="C50"/>
  <c r="H50"/>
  <c r="F52"/>
  <c r="C61"/>
  <c r="H61"/>
  <c r="C62"/>
  <c r="H62"/>
  <c r="C63"/>
  <c r="H63"/>
  <c r="C64"/>
  <c r="H64"/>
  <c r="J64"/>
  <c r="C65"/>
  <c r="H65"/>
  <c r="C66"/>
  <c r="H66"/>
  <c r="J66"/>
  <c r="K66" s="1"/>
  <c r="L66" s="1"/>
  <c r="C67"/>
  <c r="H67"/>
  <c r="C68"/>
  <c r="H68"/>
  <c r="J68" s="1"/>
  <c r="K68" s="1"/>
  <c r="L68" s="1"/>
  <c r="C69"/>
  <c r="H69"/>
  <c r="C70"/>
  <c r="H70"/>
  <c r="J70"/>
  <c r="K70"/>
  <c r="L70" s="1"/>
  <c r="F72"/>
  <c r="C81"/>
  <c r="H81"/>
  <c r="C82"/>
  <c r="H82"/>
  <c r="J82"/>
  <c r="K82"/>
  <c r="L82"/>
  <c r="C83"/>
  <c r="H83"/>
  <c r="J83"/>
  <c r="K83"/>
  <c r="L83" s="1"/>
  <c r="C84"/>
  <c r="H84"/>
  <c r="J84" s="1"/>
  <c r="K84" s="1"/>
  <c r="L84" s="1"/>
  <c r="C85"/>
  <c r="H85"/>
  <c r="C86"/>
  <c r="H86"/>
  <c r="J86"/>
  <c r="K86" s="1"/>
  <c r="L86" s="1"/>
  <c r="C87"/>
  <c r="H87"/>
  <c r="C88"/>
  <c r="H88"/>
  <c r="K88" s="1"/>
  <c r="L88" s="1"/>
  <c r="J88"/>
  <c r="C89"/>
  <c r="H89"/>
  <c r="C90"/>
  <c r="H90"/>
  <c r="F92"/>
  <c r="P1" i="5"/>
  <c r="C3"/>
  <c r="H3"/>
  <c r="J3"/>
  <c r="K3"/>
  <c r="L3" s="1"/>
  <c r="C4"/>
  <c r="H4"/>
  <c r="K4" s="1"/>
  <c r="J4"/>
  <c r="C5"/>
  <c r="H5"/>
  <c r="J5" s="1"/>
  <c r="K5" s="1"/>
  <c r="L5" s="1"/>
  <c r="C6"/>
  <c r="H6"/>
  <c r="C7"/>
  <c r="H7"/>
  <c r="J7"/>
  <c r="K7"/>
  <c r="L7"/>
  <c r="C8"/>
  <c r="H8"/>
  <c r="J8"/>
  <c r="K8"/>
  <c r="L8" s="1"/>
  <c r="C9"/>
  <c r="H9"/>
  <c r="J9" s="1"/>
  <c r="K9" s="1"/>
  <c r="L9" s="1"/>
  <c r="C10"/>
  <c r="H10"/>
  <c r="C11"/>
  <c r="H11"/>
  <c r="C12"/>
  <c r="H12"/>
  <c r="J12"/>
  <c r="K12"/>
  <c r="L12" s="1"/>
  <c r="F14"/>
  <c r="C21"/>
  <c r="H21"/>
  <c r="C22"/>
  <c r="H22"/>
  <c r="C23"/>
  <c r="H23"/>
  <c r="C24"/>
  <c r="H24"/>
  <c r="C25"/>
  <c r="H25"/>
  <c r="J25"/>
  <c r="K25"/>
  <c r="E8" i="11" s="1"/>
  <c r="C26" i="5"/>
  <c r="H26"/>
  <c r="J26"/>
  <c r="K26"/>
  <c r="L26"/>
  <c r="C27"/>
  <c r="H27"/>
  <c r="J27"/>
  <c r="C28"/>
  <c r="H28"/>
  <c r="C29"/>
  <c r="H29"/>
  <c r="K29" s="1"/>
  <c r="L29" s="1"/>
  <c r="J29"/>
  <c r="C30"/>
  <c r="H30"/>
  <c r="F32"/>
  <c r="C41"/>
  <c r="H41"/>
  <c r="J41"/>
  <c r="K41"/>
  <c r="L41" s="1"/>
  <c r="C42"/>
  <c r="H42"/>
  <c r="K42" s="1"/>
  <c r="J42"/>
  <c r="C43"/>
  <c r="H43"/>
  <c r="K43" s="1"/>
  <c r="L43" s="1"/>
  <c r="J43"/>
  <c r="C44"/>
  <c r="H44"/>
  <c r="C45"/>
  <c r="H45"/>
  <c r="K45" s="1"/>
  <c r="L45" s="1"/>
  <c r="J45"/>
  <c r="C46"/>
  <c r="H46"/>
  <c r="C47"/>
  <c r="H47"/>
  <c r="J47"/>
  <c r="K47" s="1"/>
  <c r="L47" s="1"/>
  <c r="C48"/>
  <c r="H48"/>
  <c r="C49"/>
  <c r="H49"/>
  <c r="C50"/>
  <c r="H50"/>
  <c r="J50"/>
  <c r="K50"/>
  <c r="L50" s="1"/>
  <c r="F52"/>
  <c r="C61"/>
  <c r="H61"/>
  <c r="C62"/>
  <c r="H62"/>
  <c r="C63"/>
  <c r="H63"/>
  <c r="J63"/>
  <c r="K63" s="1"/>
  <c r="L63" s="1"/>
  <c r="C64"/>
  <c r="H64"/>
  <c r="C65"/>
  <c r="H65"/>
  <c r="C66"/>
  <c r="H66"/>
  <c r="J66"/>
  <c r="K66"/>
  <c r="L66" s="1"/>
  <c r="C67"/>
  <c r="H67"/>
  <c r="J67" s="1"/>
  <c r="K67" s="1"/>
  <c r="L67" s="1"/>
  <c r="C68"/>
  <c r="H68"/>
  <c r="C69"/>
  <c r="H69"/>
  <c r="J69"/>
  <c r="K69"/>
  <c r="L69"/>
  <c r="C70"/>
  <c r="H70"/>
  <c r="J70"/>
  <c r="K70"/>
  <c r="L70" s="1"/>
  <c r="F72"/>
  <c r="C81"/>
  <c r="H81"/>
  <c r="C82"/>
  <c r="H82"/>
  <c r="J82"/>
  <c r="K82"/>
  <c r="L82"/>
  <c r="C83"/>
  <c r="H83"/>
  <c r="J83" s="1"/>
  <c r="K83" s="1"/>
  <c r="L83" s="1"/>
  <c r="C84"/>
  <c r="H84"/>
  <c r="C85"/>
  <c r="H85"/>
  <c r="J85"/>
  <c r="K85"/>
  <c r="L85"/>
  <c r="C86"/>
  <c r="H86"/>
  <c r="J86"/>
  <c r="K86"/>
  <c r="L86" s="1"/>
  <c r="C87"/>
  <c r="H87"/>
  <c r="J87" s="1"/>
  <c r="K87" s="1"/>
  <c r="L87" s="1"/>
  <c r="C88"/>
  <c r="H88"/>
  <c r="C89"/>
  <c r="H89"/>
  <c r="J89"/>
  <c r="K89"/>
  <c r="L89" s="1"/>
  <c r="C90"/>
  <c r="H90"/>
  <c r="K90" s="1"/>
  <c r="L90" s="1"/>
  <c r="J90"/>
  <c r="F92"/>
  <c r="P1" i="6"/>
  <c r="C3"/>
  <c r="H3"/>
  <c r="J3"/>
  <c r="K3"/>
  <c r="L3" s="1"/>
  <c r="C4"/>
  <c r="H4"/>
  <c r="J4" s="1"/>
  <c r="K4" s="1"/>
  <c r="C5"/>
  <c r="H5"/>
  <c r="C6"/>
  <c r="H6"/>
  <c r="J6"/>
  <c r="K6" s="1"/>
  <c r="L6" s="1"/>
  <c r="C7"/>
  <c r="H7"/>
  <c r="C8"/>
  <c r="H8"/>
  <c r="K8" s="1"/>
  <c r="L8" s="1"/>
  <c r="J8"/>
  <c r="C9"/>
  <c r="H9"/>
  <c r="C10"/>
  <c r="H10"/>
  <c r="C11"/>
  <c r="H11"/>
  <c r="C12"/>
  <c r="H12"/>
  <c r="J12"/>
  <c r="K12" s="1"/>
  <c r="L12" s="1"/>
  <c r="F14"/>
  <c r="C21"/>
  <c r="H21"/>
  <c r="C22"/>
  <c r="H22"/>
  <c r="C23"/>
  <c r="H23"/>
  <c r="C24"/>
  <c r="H24"/>
  <c r="J24"/>
  <c r="K24"/>
  <c r="C25"/>
  <c r="H25"/>
  <c r="J25"/>
  <c r="K25"/>
  <c r="G8" i="11" s="1"/>
  <c r="C26" i="6"/>
  <c r="H26"/>
  <c r="J26"/>
  <c r="K26" s="1"/>
  <c r="L26" s="1"/>
  <c r="C27"/>
  <c r="H27"/>
  <c r="C28"/>
  <c r="H28"/>
  <c r="C29"/>
  <c r="H29"/>
  <c r="J29"/>
  <c r="K29"/>
  <c r="L29"/>
  <c r="C30"/>
  <c r="H30"/>
  <c r="J30" s="1"/>
  <c r="K30" s="1"/>
  <c r="L30" s="1"/>
  <c r="F32"/>
  <c r="C41"/>
  <c r="H41"/>
  <c r="C42"/>
  <c r="H42"/>
  <c r="J42"/>
  <c r="K42" s="1"/>
  <c r="L42" s="1"/>
  <c r="C43"/>
  <c r="H43"/>
  <c r="C44"/>
  <c r="H44"/>
  <c r="C45"/>
  <c r="H45"/>
  <c r="J45"/>
  <c r="K45"/>
  <c r="L45"/>
  <c r="C46"/>
  <c r="H46"/>
  <c r="J46" s="1"/>
  <c r="K46" s="1"/>
  <c r="L46" s="1"/>
  <c r="C47"/>
  <c r="H47"/>
  <c r="C48"/>
  <c r="H48"/>
  <c r="J48"/>
  <c r="K48"/>
  <c r="L48"/>
  <c r="C49"/>
  <c r="H49"/>
  <c r="J49"/>
  <c r="K49"/>
  <c r="L49" s="1"/>
  <c r="C50"/>
  <c r="H50"/>
  <c r="J50" s="1"/>
  <c r="K50" s="1"/>
  <c r="L50" s="1"/>
  <c r="F52"/>
  <c r="C61"/>
  <c r="H61"/>
  <c r="J61"/>
  <c r="K61"/>
  <c r="L61"/>
  <c r="C62"/>
  <c r="H62"/>
  <c r="J62"/>
  <c r="C63"/>
  <c r="H63"/>
  <c r="C64"/>
  <c r="H64"/>
  <c r="K64" s="1"/>
  <c r="L64" s="1"/>
  <c r="J64"/>
  <c r="C65"/>
  <c r="H65"/>
  <c r="C66"/>
  <c r="H66"/>
  <c r="J66"/>
  <c r="C67"/>
  <c r="H67"/>
  <c r="C68"/>
  <c r="H68"/>
  <c r="J68"/>
  <c r="K68"/>
  <c r="L68" s="1"/>
  <c r="C69"/>
  <c r="H69"/>
  <c r="K69" s="1"/>
  <c r="L69" s="1"/>
  <c r="J69"/>
  <c r="C70"/>
  <c r="H70"/>
  <c r="J70" s="1"/>
  <c r="K70" s="1"/>
  <c r="L70" s="1"/>
  <c r="F72"/>
  <c r="C81"/>
  <c r="H81"/>
  <c r="C82"/>
  <c r="H82"/>
  <c r="J82"/>
  <c r="K82" s="1"/>
  <c r="L82" s="1"/>
  <c r="C83"/>
  <c r="H83"/>
  <c r="C84"/>
  <c r="H84"/>
  <c r="C85"/>
  <c r="H85"/>
  <c r="J85"/>
  <c r="K85"/>
  <c r="L85"/>
  <c r="C86"/>
  <c r="H86"/>
  <c r="K86"/>
  <c r="L86"/>
  <c r="J86"/>
  <c r="C87"/>
  <c r="H87"/>
  <c r="C88"/>
  <c r="H88"/>
  <c r="J88"/>
  <c r="K88"/>
  <c r="L88"/>
  <c r="C89"/>
  <c r="H89"/>
  <c r="J89"/>
  <c r="K89"/>
  <c r="L89" s="1"/>
  <c r="C90"/>
  <c r="H90"/>
  <c r="J90" s="1"/>
  <c r="K90" s="1"/>
  <c r="L90" s="1"/>
  <c r="F92"/>
  <c r="P1" i="7"/>
  <c r="C3"/>
  <c r="H3"/>
  <c r="J3"/>
  <c r="K3" s="1"/>
  <c r="C4"/>
  <c r="H4"/>
  <c r="C5"/>
  <c r="H5"/>
  <c r="C6"/>
  <c r="H6"/>
  <c r="J6" s="1"/>
  <c r="K6" s="1"/>
  <c r="L6" s="1"/>
  <c r="C7"/>
  <c r="H7"/>
  <c r="K7"/>
  <c r="L7"/>
  <c r="J7"/>
  <c r="C8"/>
  <c r="H8"/>
  <c r="C9"/>
  <c r="H9"/>
  <c r="J9" s="1"/>
  <c r="K9" s="1"/>
  <c r="L9" s="1"/>
  <c r="C10"/>
  <c r="H10"/>
  <c r="J10"/>
  <c r="K10"/>
  <c r="L10" s="1"/>
  <c r="C11"/>
  <c r="H11"/>
  <c r="J11" s="1"/>
  <c r="K11" s="1"/>
  <c r="L11" s="1"/>
  <c r="C12"/>
  <c r="H12"/>
  <c r="F14"/>
  <c r="C21"/>
  <c r="H21"/>
  <c r="C22"/>
  <c r="H22"/>
  <c r="C23"/>
  <c r="H23"/>
  <c r="K23" s="1"/>
  <c r="J23"/>
  <c r="C24"/>
  <c r="H24"/>
  <c r="K24" s="1"/>
  <c r="J24"/>
  <c r="C25"/>
  <c r="H25"/>
  <c r="C26"/>
  <c r="H26"/>
  <c r="C27"/>
  <c r="H27"/>
  <c r="K27" s="1"/>
  <c r="L27" s="1"/>
  <c r="J27"/>
  <c r="C28"/>
  <c r="H28"/>
  <c r="C29"/>
  <c r="H29"/>
  <c r="J29"/>
  <c r="K29" s="1"/>
  <c r="L29" s="1"/>
  <c r="C30"/>
  <c r="H30"/>
  <c r="F32"/>
  <c r="C41"/>
  <c r="H41"/>
  <c r="J41"/>
  <c r="K41" s="1"/>
  <c r="C42"/>
  <c r="H42"/>
  <c r="C43"/>
  <c r="H43"/>
  <c r="K43" s="1"/>
  <c r="L43" s="1"/>
  <c r="J43"/>
  <c r="C44"/>
  <c r="H44"/>
  <c r="C45"/>
  <c r="H45"/>
  <c r="J45"/>
  <c r="K45" s="1"/>
  <c r="L45" s="1"/>
  <c r="C46"/>
  <c r="H46"/>
  <c r="C47"/>
  <c r="H47"/>
  <c r="C48"/>
  <c r="H48"/>
  <c r="J48"/>
  <c r="K48"/>
  <c r="L48"/>
  <c r="C49"/>
  <c r="H49"/>
  <c r="J49" s="1"/>
  <c r="K49" s="1"/>
  <c r="L49" s="1"/>
  <c r="C50"/>
  <c r="H50"/>
  <c r="F52"/>
  <c r="C61"/>
  <c r="H61"/>
  <c r="J61"/>
  <c r="K61" s="1"/>
  <c r="C62"/>
  <c r="H62"/>
  <c r="C63"/>
  <c r="H63"/>
  <c r="C64"/>
  <c r="H64"/>
  <c r="J64" s="1"/>
  <c r="K64" s="1"/>
  <c r="L64" s="1"/>
  <c r="C65"/>
  <c r="H65"/>
  <c r="K65"/>
  <c r="L65"/>
  <c r="J65"/>
  <c r="C66"/>
  <c r="H66"/>
  <c r="C67"/>
  <c r="H67"/>
  <c r="J67" s="1"/>
  <c r="K67" s="1"/>
  <c r="L67" s="1"/>
  <c r="C68"/>
  <c r="H68"/>
  <c r="J68"/>
  <c r="K68"/>
  <c r="L68" s="1"/>
  <c r="C69"/>
  <c r="H69"/>
  <c r="J69" s="1"/>
  <c r="K69" s="1"/>
  <c r="L69" s="1"/>
  <c r="C70"/>
  <c r="H70"/>
  <c r="F72"/>
  <c r="C81"/>
  <c r="H81"/>
  <c r="J81" s="1"/>
  <c r="K81" s="1"/>
  <c r="C82"/>
  <c r="H82"/>
  <c r="C83"/>
  <c r="H83"/>
  <c r="J83"/>
  <c r="K83"/>
  <c r="L83"/>
  <c r="C84"/>
  <c r="H84"/>
  <c r="J84"/>
  <c r="K84"/>
  <c r="L84" s="1"/>
  <c r="C85"/>
  <c r="H85"/>
  <c r="J85"/>
  <c r="C86"/>
  <c r="H86"/>
  <c r="C87"/>
  <c r="H87"/>
  <c r="C88"/>
  <c r="H88"/>
  <c r="J88"/>
  <c r="K88"/>
  <c r="L88"/>
  <c r="C89"/>
  <c r="H89"/>
  <c r="C90"/>
  <c r="H90"/>
  <c r="F92"/>
  <c r="P1" i="8"/>
  <c r="C3"/>
  <c r="H3"/>
  <c r="C4"/>
  <c r="H4"/>
  <c r="J4"/>
  <c r="K4"/>
  <c r="L4" s="1"/>
  <c r="C5"/>
  <c r="H5"/>
  <c r="K5" s="1"/>
  <c r="L5" s="1"/>
  <c r="J5"/>
  <c r="C6"/>
  <c r="H6"/>
  <c r="C7"/>
  <c r="H7"/>
  <c r="C8"/>
  <c r="H8"/>
  <c r="C9"/>
  <c r="H9"/>
  <c r="J9"/>
  <c r="K9"/>
  <c r="L9"/>
  <c r="C10"/>
  <c r="H10"/>
  <c r="J10"/>
  <c r="C11"/>
  <c r="H11"/>
  <c r="C12"/>
  <c r="H12"/>
  <c r="K12" s="1"/>
  <c r="L12" s="1"/>
  <c r="J12"/>
  <c r="F14"/>
  <c r="C21"/>
  <c r="H21"/>
  <c r="C22"/>
  <c r="H22"/>
  <c r="K22" s="1"/>
  <c r="J22"/>
  <c r="C23"/>
  <c r="H23"/>
  <c r="K23" s="1"/>
  <c r="J23"/>
  <c r="C24"/>
  <c r="H24"/>
  <c r="C25"/>
  <c r="H25"/>
  <c r="C26"/>
  <c r="H26"/>
  <c r="K26" s="1"/>
  <c r="L26" s="1"/>
  <c r="J26"/>
  <c r="C27"/>
  <c r="H27"/>
  <c r="C28"/>
  <c r="H28"/>
  <c r="J28"/>
  <c r="C29"/>
  <c r="H29"/>
  <c r="C30"/>
  <c r="H30"/>
  <c r="J30"/>
  <c r="K30"/>
  <c r="L30" s="1"/>
  <c r="F32"/>
  <c r="C41"/>
  <c r="H41"/>
  <c r="C42"/>
  <c r="H42"/>
  <c r="J42"/>
  <c r="K42"/>
  <c r="L42" s="1"/>
  <c r="C43"/>
  <c r="H43"/>
  <c r="K43" s="1"/>
  <c r="L43" s="1"/>
  <c r="J43"/>
  <c r="C44"/>
  <c r="H44"/>
  <c r="C45"/>
  <c r="H45"/>
  <c r="C46"/>
  <c r="H46"/>
  <c r="C47"/>
  <c r="H47"/>
  <c r="J47" s="1"/>
  <c r="K47" s="1"/>
  <c r="L47" s="1"/>
  <c r="C48"/>
  <c r="H48"/>
  <c r="J48"/>
  <c r="C49"/>
  <c r="H49"/>
  <c r="C50"/>
  <c r="H50"/>
  <c r="K50" s="1"/>
  <c r="L50" s="1"/>
  <c r="J50"/>
  <c r="F52"/>
  <c r="C61"/>
  <c r="H61"/>
  <c r="C62"/>
  <c r="H62"/>
  <c r="K62" s="1"/>
  <c r="L62" s="1"/>
  <c r="J62"/>
  <c r="C63"/>
  <c r="H63"/>
  <c r="C64"/>
  <c r="H64"/>
  <c r="C65"/>
  <c r="H65"/>
  <c r="C66"/>
  <c r="H66"/>
  <c r="J66"/>
  <c r="K66"/>
  <c r="L66"/>
  <c r="C67"/>
  <c r="H67"/>
  <c r="J67"/>
  <c r="K67"/>
  <c r="L67" s="1"/>
  <c r="C68"/>
  <c r="H68"/>
  <c r="C69"/>
  <c r="H69"/>
  <c r="J69"/>
  <c r="C70"/>
  <c r="H70"/>
  <c r="J70" s="1"/>
  <c r="K70" s="1"/>
  <c r="L70" s="1"/>
  <c r="F72"/>
  <c r="C81"/>
  <c r="H81"/>
  <c r="C82"/>
  <c r="H82"/>
  <c r="J82"/>
  <c r="C83"/>
  <c r="H83"/>
  <c r="J83" s="1"/>
  <c r="K83" s="1"/>
  <c r="C84"/>
  <c r="H84"/>
  <c r="J84"/>
  <c r="K84"/>
  <c r="L84" s="1"/>
  <c r="C85"/>
  <c r="H85"/>
  <c r="C86"/>
  <c r="H86"/>
  <c r="J86"/>
  <c r="C87"/>
  <c r="H87"/>
  <c r="C88"/>
  <c r="H88"/>
  <c r="J88"/>
  <c r="K88"/>
  <c r="L88"/>
  <c r="C89"/>
  <c r="H89"/>
  <c r="J89"/>
  <c r="C90"/>
  <c r="H90"/>
  <c r="J90" s="1"/>
  <c r="K90" s="1"/>
  <c r="L90" s="1"/>
  <c r="F92"/>
  <c r="P1" i="9"/>
  <c r="C3"/>
  <c r="H3"/>
  <c r="J3" s="1"/>
  <c r="K3" s="1"/>
  <c r="C4"/>
  <c r="H4"/>
  <c r="K4" s="1"/>
  <c r="L4" s="1"/>
  <c r="J4"/>
  <c r="C5"/>
  <c r="H5"/>
  <c r="C6"/>
  <c r="H6"/>
  <c r="C7"/>
  <c r="H7"/>
  <c r="J7"/>
  <c r="C8"/>
  <c r="H8"/>
  <c r="J8"/>
  <c r="K8"/>
  <c r="L8" s="1"/>
  <c r="C9"/>
  <c r="H9"/>
  <c r="K9" s="1"/>
  <c r="L9" s="1"/>
  <c r="J9"/>
  <c r="C10"/>
  <c r="H10"/>
  <c r="J10" s="1"/>
  <c r="K10" s="1"/>
  <c r="L10" s="1"/>
  <c r="C11"/>
  <c r="H11"/>
  <c r="K11" s="1"/>
  <c r="L11" s="1"/>
  <c r="J11"/>
  <c r="C12"/>
  <c r="H12"/>
  <c r="F14"/>
  <c r="C21"/>
  <c r="H21"/>
  <c r="J21"/>
  <c r="K21"/>
  <c r="C22"/>
  <c r="H22"/>
  <c r="J22"/>
  <c r="K22"/>
  <c r="C23"/>
  <c r="H23"/>
  <c r="J23"/>
  <c r="K23"/>
  <c r="C24"/>
  <c r="H24"/>
  <c r="J24"/>
  <c r="K24"/>
  <c r="C25"/>
  <c r="H25"/>
  <c r="J25"/>
  <c r="K25"/>
  <c r="M8" i="11" s="1"/>
  <c r="C26" i="9"/>
  <c r="H26"/>
  <c r="K26" s="1"/>
  <c r="J26"/>
  <c r="C27"/>
  <c r="H27"/>
  <c r="C28"/>
  <c r="H28"/>
  <c r="J28"/>
  <c r="C29"/>
  <c r="H29"/>
  <c r="C30"/>
  <c r="H30"/>
  <c r="J30"/>
  <c r="K30"/>
  <c r="L30"/>
  <c r="F32"/>
  <c r="C41"/>
  <c r="H41"/>
  <c r="K41" s="1"/>
  <c r="J41"/>
  <c r="C42"/>
  <c r="H42"/>
  <c r="C43"/>
  <c r="H43"/>
  <c r="J43"/>
  <c r="K43" s="1"/>
  <c r="L43" s="1"/>
  <c r="C44"/>
  <c r="H44"/>
  <c r="J44"/>
  <c r="C45"/>
  <c r="H45"/>
  <c r="J45"/>
  <c r="C46"/>
  <c r="H46"/>
  <c r="C47"/>
  <c r="H47"/>
  <c r="C48"/>
  <c r="H48"/>
  <c r="C49"/>
  <c r="H49"/>
  <c r="J49"/>
  <c r="C50"/>
  <c r="H50"/>
  <c r="F52"/>
  <c r="C61"/>
  <c r="H61"/>
  <c r="J61"/>
  <c r="K61" s="1"/>
  <c r="C62"/>
  <c r="H62"/>
  <c r="C63"/>
  <c r="H63"/>
  <c r="J63" s="1"/>
  <c r="K63" s="1"/>
  <c r="L63" s="1"/>
  <c r="C64"/>
  <c r="H64"/>
  <c r="J64"/>
  <c r="K64"/>
  <c r="L64"/>
  <c r="C65"/>
  <c r="H65"/>
  <c r="J65"/>
  <c r="K65"/>
  <c r="L65" s="1"/>
  <c r="C66"/>
  <c r="H66"/>
  <c r="J66" s="1"/>
  <c r="C67"/>
  <c r="H67"/>
  <c r="C68"/>
  <c r="H68"/>
  <c r="K68" s="1"/>
  <c r="L68" s="1"/>
  <c r="J68"/>
  <c r="C69"/>
  <c r="H69"/>
  <c r="C70"/>
  <c r="H70"/>
  <c r="F72"/>
  <c r="C81"/>
  <c r="H81"/>
  <c r="C82"/>
  <c r="H82"/>
  <c r="C83"/>
  <c r="H83"/>
  <c r="C84"/>
  <c r="H84"/>
  <c r="C85"/>
  <c r="H85"/>
  <c r="J85"/>
  <c r="K85"/>
  <c r="L85"/>
  <c r="C86"/>
  <c r="H86"/>
  <c r="C87"/>
  <c r="H87"/>
  <c r="C88"/>
  <c r="H88"/>
  <c r="J88"/>
  <c r="K88"/>
  <c r="L88" s="1"/>
  <c r="C89"/>
  <c r="H89"/>
  <c r="K89" s="1"/>
  <c r="L89" s="1"/>
  <c r="J89"/>
  <c r="C90"/>
  <c r="H90"/>
  <c r="F92"/>
  <c r="J21" i="7"/>
  <c r="K21"/>
  <c r="J23" i="4"/>
  <c r="K23" s="1"/>
  <c r="O40" i="11"/>
  <c r="O32"/>
  <c r="O24"/>
  <c r="O16"/>
  <c r="O12"/>
  <c r="O37"/>
  <c r="O31"/>
  <c r="O27"/>
  <c r="O23"/>
  <c r="O19"/>
  <c r="O15"/>
  <c r="O11"/>
  <c r="O38"/>
  <c r="O30"/>
  <c r="O22"/>
  <c r="O18"/>
  <c r="O14"/>
  <c r="O10"/>
  <c r="O35"/>
  <c r="O33"/>
  <c r="O29"/>
  <c r="O25"/>
  <c r="O21"/>
  <c r="O17"/>
  <c r="O13"/>
  <c r="O9"/>
  <c r="J90" i="7"/>
  <c r="K90"/>
  <c r="L90" s="1"/>
  <c r="J82"/>
  <c r="K82"/>
  <c r="L82" s="1"/>
  <c r="K50"/>
  <c r="L50" s="1"/>
  <c r="J50"/>
  <c r="J46"/>
  <c r="K46"/>
  <c r="L46" s="1"/>
  <c r="J42"/>
  <c r="K42" s="1"/>
  <c r="L42" s="1"/>
  <c r="J12"/>
  <c r="K12" s="1"/>
  <c r="L12" s="1"/>
  <c r="K8"/>
  <c r="L8"/>
  <c r="J8"/>
  <c r="J4"/>
  <c r="K4"/>
  <c r="L4" s="1"/>
  <c r="K47" i="6"/>
  <c r="L47" s="1"/>
  <c r="J47"/>
  <c r="J43"/>
  <c r="K43"/>
  <c r="J88" i="5"/>
  <c r="K88"/>
  <c r="K84"/>
  <c r="L84"/>
  <c r="J84"/>
  <c r="J68"/>
  <c r="K68"/>
  <c r="K64"/>
  <c r="L64" s="1"/>
  <c r="J64"/>
  <c r="J48"/>
  <c r="K48"/>
  <c r="L48" s="1"/>
  <c r="J44"/>
  <c r="K44" s="1"/>
  <c r="L44" s="1"/>
  <c r="J28"/>
  <c r="K28" s="1"/>
  <c r="L28" s="1"/>
  <c r="J24"/>
  <c r="K24"/>
  <c r="E7" i="11" s="1"/>
  <c r="J10" i="5"/>
  <c r="K10"/>
  <c r="K6"/>
  <c r="L6" s="1"/>
  <c r="J6"/>
  <c r="J90" i="9"/>
  <c r="K90"/>
  <c r="L90" s="1"/>
  <c r="J86"/>
  <c r="K86"/>
  <c r="L86"/>
  <c r="J70"/>
  <c r="K70"/>
  <c r="L70" s="1"/>
  <c r="J62"/>
  <c r="K62"/>
  <c r="L62" s="1"/>
  <c r="K45"/>
  <c r="L45"/>
  <c r="J68" i="8"/>
  <c r="K68"/>
  <c r="L68" s="1"/>
  <c r="J61"/>
  <c r="K61" s="1"/>
  <c r="J49"/>
  <c r="K49" s="1"/>
  <c r="L49" s="1"/>
  <c r="J41"/>
  <c r="K41" s="1"/>
  <c r="J29"/>
  <c r="K29"/>
  <c r="L29"/>
  <c r="J21"/>
  <c r="K21" s="1"/>
  <c r="J11"/>
  <c r="K11"/>
  <c r="L11"/>
  <c r="J3"/>
  <c r="K3" s="1"/>
  <c r="J67" i="6"/>
  <c r="K67"/>
  <c r="L67"/>
  <c r="J63"/>
  <c r="K63" s="1"/>
  <c r="L63" s="1"/>
  <c r="J69" i="4"/>
  <c r="K69" s="1"/>
  <c r="L69" s="1"/>
  <c r="K65"/>
  <c r="L65"/>
  <c r="J65"/>
  <c r="J61"/>
  <c r="K61"/>
  <c r="L61" s="1"/>
  <c r="L3"/>
  <c r="J83" i="9"/>
  <c r="K83" s="1"/>
  <c r="L83" s="1"/>
  <c r="J67"/>
  <c r="K67"/>
  <c r="L67" s="1"/>
  <c r="K49"/>
  <c r="L49"/>
  <c r="J48"/>
  <c r="K48"/>
  <c r="L48" s="1"/>
  <c r="J47"/>
  <c r="K47"/>
  <c r="L47"/>
  <c r="K82" i="8"/>
  <c r="L82" s="1"/>
  <c r="J81"/>
  <c r="K81"/>
  <c r="L81" s="1"/>
  <c r="J64"/>
  <c r="K64" s="1"/>
  <c r="L64" s="1"/>
  <c r="J44"/>
  <c r="K44" s="1"/>
  <c r="L44" s="1"/>
  <c r="J24"/>
  <c r="K24"/>
  <c r="J6"/>
  <c r="K6" s="1"/>
  <c r="L6" s="1"/>
  <c r="K27" i="5"/>
  <c r="L27" s="1"/>
  <c r="J86" i="7"/>
  <c r="K86" s="1"/>
  <c r="L86" s="1"/>
  <c r="J70"/>
  <c r="K70" s="1"/>
  <c r="L70" s="1"/>
  <c r="K66"/>
  <c r="L66" s="1"/>
  <c r="J66"/>
  <c r="J62"/>
  <c r="K62"/>
  <c r="L62" s="1"/>
  <c r="K30"/>
  <c r="L30" s="1"/>
  <c r="J30"/>
  <c r="J26"/>
  <c r="K26" s="1"/>
  <c r="L26" s="1"/>
  <c r="J22"/>
  <c r="K22" s="1"/>
  <c r="J87" i="6"/>
  <c r="K87" s="1"/>
  <c r="L87" s="1"/>
  <c r="K83"/>
  <c r="L83" s="1"/>
  <c r="J83"/>
  <c r="J9"/>
  <c r="K9" s="1"/>
  <c r="L9" s="1"/>
  <c r="J5"/>
  <c r="K5"/>
  <c r="K7" i="9"/>
  <c r="L7" s="1"/>
  <c r="J6"/>
  <c r="K6" s="1"/>
  <c r="L6" s="1"/>
  <c r="K89" i="8"/>
  <c r="L89"/>
  <c r="K86"/>
  <c r="L86" s="1"/>
  <c r="J85"/>
  <c r="K85" s="1"/>
  <c r="L85" s="1"/>
  <c r="K48"/>
  <c r="L48" s="1"/>
  <c r="K28"/>
  <c r="L28" s="1"/>
  <c r="K10"/>
  <c r="L10" s="1"/>
  <c r="J89" i="7"/>
  <c r="K89" s="1"/>
  <c r="L89" s="1"/>
  <c r="K66" i="6"/>
  <c r="L66"/>
  <c r="K62"/>
  <c r="K64" i="4"/>
  <c r="L64" s="1"/>
  <c r="K12"/>
  <c r="L12"/>
  <c r="J65" i="8"/>
  <c r="K65" s="1"/>
  <c r="L65" s="1"/>
  <c r="J45"/>
  <c r="K45"/>
  <c r="L45"/>
  <c r="J25"/>
  <c r="K25" s="1"/>
  <c r="J7"/>
  <c r="K7"/>
  <c r="L7" s="1"/>
  <c r="J27" i="6"/>
  <c r="K27"/>
  <c r="L27" s="1"/>
  <c r="J23"/>
  <c r="K23"/>
  <c r="K89" i="4"/>
  <c r="L89" s="1"/>
  <c r="J89"/>
  <c r="J85"/>
  <c r="K85"/>
  <c r="L85" s="1"/>
  <c r="J81"/>
  <c r="K81" s="1"/>
  <c r="J49"/>
  <c r="K49" s="1"/>
  <c r="L49" s="1"/>
  <c r="J41"/>
  <c r="K41" s="1"/>
  <c r="K44" i="9"/>
  <c r="L44" s="1"/>
  <c r="K28"/>
  <c r="L28"/>
  <c r="K69" i="8"/>
  <c r="L69" s="1"/>
  <c r="K85" i="7"/>
  <c r="L85"/>
  <c r="L5" i="6"/>
  <c r="L10" i="5"/>
  <c r="L88"/>
  <c r="L43" i="6"/>
  <c r="L68" i="5"/>
  <c r="M7" i="11"/>
  <c r="M6"/>
  <c r="M5"/>
  <c r="M4"/>
  <c r="K7"/>
  <c r="J25" i="7"/>
  <c r="K25" s="1"/>
  <c r="I4" i="11"/>
  <c r="G7"/>
  <c r="G6"/>
  <c r="O42"/>
  <c r="O36"/>
  <c r="O34"/>
  <c r="O28"/>
  <c r="O26"/>
  <c r="O20"/>
  <c r="O43"/>
  <c r="O41"/>
  <c r="O39"/>
  <c r="J25" i="4"/>
  <c r="K25" s="1"/>
  <c r="C7" i="11"/>
  <c r="J22" i="4"/>
  <c r="K22" s="1"/>
  <c r="L81" i="7" l="1"/>
  <c r="I7" i="11"/>
  <c r="C5"/>
  <c r="K4"/>
  <c r="I8"/>
  <c r="L61" i="9"/>
  <c r="K6" i="11"/>
  <c r="I6"/>
  <c r="L4" i="6"/>
  <c r="L41" i="4"/>
  <c r="I5" i="11"/>
  <c r="L3" i="8"/>
  <c r="L41"/>
  <c r="C6" i="11"/>
  <c r="C8"/>
  <c r="L81" i="4"/>
  <c r="L61" i="8"/>
  <c r="L41" i="9"/>
  <c r="L26"/>
  <c r="L83" i="8"/>
  <c r="K5" i="11"/>
  <c r="L61" i="7"/>
  <c r="L42" i="5"/>
  <c r="C4" i="11"/>
  <c r="L7" i="4"/>
  <c r="K8" i="11"/>
  <c r="L3" i="9"/>
  <c r="L41" i="7"/>
  <c r="L3"/>
  <c r="L4" i="5"/>
  <c r="J27" i="9"/>
  <c r="K27" s="1"/>
  <c r="J27" i="4"/>
  <c r="K27" s="1"/>
  <c r="J22" i="6"/>
  <c r="K22" s="1"/>
  <c r="J21"/>
  <c r="K21" s="1"/>
  <c r="J10"/>
  <c r="K10" s="1"/>
  <c r="L10" s="1"/>
  <c r="J7"/>
  <c r="K7" s="1"/>
  <c r="J61" i="5"/>
  <c r="K61" s="1"/>
  <c r="J23"/>
  <c r="K23" s="1"/>
  <c r="J22"/>
  <c r="K22" s="1"/>
  <c r="J21"/>
  <c r="K21" s="1"/>
  <c r="J90" i="4"/>
  <c r="K90" s="1"/>
  <c r="L90" s="1"/>
  <c r="J87"/>
  <c r="K87" s="1"/>
  <c r="J67"/>
  <c r="K67" s="1"/>
  <c r="L67" s="1"/>
  <c r="J62"/>
  <c r="K62" s="1"/>
  <c r="J50"/>
  <c r="K50" s="1"/>
  <c r="L50" s="1"/>
  <c r="J43"/>
  <c r="K43" s="1"/>
  <c r="L62" i="6"/>
  <c r="J87" i="9"/>
  <c r="K87" s="1"/>
  <c r="L87" s="1"/>
  <c r="J82"/>
  <c r="K82" s="1"/>
  <c r="L82" s="1"/>
  <c r="K66"/>
  <c r="L66" s="1"/>
  <c r="J84"/>
  <c r="K84" s="1"/>
  <c r="L84" s="1"/>
  <c r="J81"/>
  <c r="K81" s="1"/>
  <c r="J69"/>
  <c r="K69" s="1"/>
  <c r="L69" s="1"/>
  <c r="J50"/>
  <c r="K50" s="1"/>
  <c r="L50" s="1"/>
  <c r="J46"/>
  <c r="K46" s="1"/>
  <c r="L46" s="1"/>
  <c r="J42"/>
  <c r="K42" s="1"/>
  <c r="J29"/>
  <c r="K29" s="1"/>
  <c r="L29" s="1"/>
  <c r="L25"/>
  <c r="N8" i="11" s="1"/>
  <c r="J12" i="9"/>
  <c r="K12" s="1"/>
  <c r="L12" s="1"/>
  <c r="J5"/>
  <c r="K5" s="1"/>
  <c r="J87" i="8"/>
  <c r="K87" s="1"/>
  <c r="J63"/>
  <c r="K63" s="1"/>
  <c r="J46"/>
  <c r="K46" s="1"/>
  <c r="J27"/>
  <c r="K27" s="1"/>
  <c r="J8"/>
  <c r="K8" s="1"/>
  <c r="J87" i="7"/>
  <c r="K87" s="1"/>
  <c r="J63"/>
  <c r="K63" s="1"/>
  <c r="J47"/>
  <c r="K47" s="1"/>
  <c r="L47" s="1"/>
  <c r="J44"/>
  <c r="K44" s="1"/>
  <c r="J28"/>
  <c r="K28" s="1"/>
  <c r="J5"/>
  <c r="K5" s="1"/>
  <c r="J84" i="6"/>
  <c r="K84" s="1"/>
  <c r="L84" s="1"/>
  <c r="J81"/>
  <c r="K81" s="1"/>
  <c r="J65"/>
  <c r="K65" s="1"/>
  <c r="J44"/>
  <c r="K44" s="1"/>
  <c r="L44" s="1"/>
  <c r="J41"/>
  <c r="K41" s="1"/>
  <c r="J28"/>
  <c r="K28" s="1"/>
  <c r="L28" s="1"/>
  <c r="J11"/>
  <c r="K11" s="1"/>
  <c r="L11" s="1"/>
  <c r="J81" i="5"/>
  <c r="K81" s="1"/>
  <c r="J65"/>
  <c r="K65" s="1"/>
  <c r="L65" s="1"/>
  <c r="J62"/>
  <c r="K62" s="1"/>
  <c r="L62" s="1"/>
  <c r="J49"/>
  <c r="K49" s="1"/>
  <c r="L49" s="1"/>
  <c r="J46"/>
  <c r="K46" s="1"/>
  <c r="J30"/>
  <c r="K30" s="1"/>
  <c r="L30" s="1"/>
  <c r="J11"/>
  <c r="K11" s="1"/>
  <c r="J63" i="4"/>
  <c r="K63" s="1"/>
  <c r="L63" s="1"/>
  <c r="J11"/>
  <c r="K11" s="1"/>
  <c r="L11" l="1"/>
  <c r="K14"/>
  <c r="L11" i="5"/>
  <c r="K14"/>
  <c r="K92" i="6"/>
  <c r="L81"/>
  <c r="L44" i="7"/>
  <c r="K52"/>
  <c r="L8" i="8"/>
  <c r="K14"/>
  <c r="L87"/>
  <c r="K92"/>
  <c r="L61" i="5"/>
  <c r="K72"/>
  <c r="G5" i="11"/>
  <c r="L65" i="6"/>
  <c r="K72"/>
  <c r="L28" i="7"/>
  <c r="K32"/>
  <c r="L87"/>
  <c r="K92"/>
  <c r="L63" i="8"/>
  <c r="K72"/>
  <c r="L43" i="4"/>
  <c r="K52"/>
  <c r="L87"/>
  <c r="K92"/>
  <c r="E6" i="11"/>
  <c r="K32" i="6"/>
  <c r="L21" s="1"/>
  <c r="H4" i="11" s="1"/>
  <c r="G4"/>
  <c r="L46" i="5"/>
  <c r="K52"/>
  <c r="L81"/>
  <c r="K92"/>
  <c r="L5" i="7"/>
  <c r="K14"/>
  <c r="L63"/>
  <c r="K72"/>
  <c r="L46" i="8"/>
  <c r="K52"/>
  <c r="E5" i="11"/>
  <c r="L27" i="9"/>
  <c r="K32"/>
  <c r="K52" i="6"/>
  <c r="L41"/>
  <c r="L27" i="8"/>
  <c r="K32"/>
  <c r="L5" i="9"/>
  <c r="K14"/>
  <c r="L42"/>
  <c r="K52"/>
  <c r="K92"/>
  <c r="L81"/>
  <c r="L62" i="4"/>
  <c r="K72"/>
  <c r="E4" i="11"/>
  <c r="K32" i="5"/>
  <c r="L7" i="6"/>
  <c r="K14"/>
  <c r="L27" i="4"/>
  <c r="K32"/>
  <c r="K72" i="9"/>
  <c r="L25" i="5" l="1"/>
  <c r="F8" i="11" s="1"/>
  <c r="L24" i="5"/>
  <c r="F7" i="11" s="1"/>
  <c r="L23" i="5"/>
  <c r="F6" i="11" s="1"/>
  <c r="L21" i="5"/>
  <c r="F4" i="11" s="1"/>
  <c r="L24" i="4"/>
  <c r="D7" i="11" s="1"/>
  <c r="L25" i="4"/>
  <c r="D8" i="11" s="1"/>
  <c r="L21" i="4"/>
  <c r="D4" i="11" s="1"/>
  <c r="L22" i="4"/>
  <c r="D5" i="11" s="1"/>
  <c r="L23" i="4"/>
  <c r="D6" i="11" s="1"/>
  <c r="L25" i="8"/>
  <c r="L8" i="11" s="1"/>
  <c r="L21" i="8"/>
  <c r="L4" i="11" s="1"/>
  <c r="L23" i="8"/>
  <c r="L6" i="11" s="1"/>
  <c r="L22" i="8"/>
  <c r="L5" i="11" s="1"/>
  <c r="L24" i="8"/>
  <c r="L7" i="11" s="1"/>
  <c r="L24" i="9"/>
  <c r="N7" i="11" s="1"/>
  <c r="L22" i="9"/>
  <c r="N5" i="11" s="1"/>
  <c r="L21" i="9"/>
  <c r="N4" i="11" s="1"/>
  <c r="L23" i="9"/>
  <c r="N6" i="11" s="1"/>
  <c r="L25" i="6"/>
  <c r="H8" i="11" s="1"/>
  <c r="L23" i="6"/>
  <c r="H6" i="11" s="1"/>
  <c r="L24" i="6"/>
  <c r="H7" i="11" s="1"/>
  <c r="L21" i="7"/>
  <c r="J4" i="11" s="1"/>
  <c r="L24" i="7"/>
  <c r="J7" i="11" s="1"/>
  <c r="L25" i="7"/>
  <c r="J8" i="11" s="1"/>
  <c r="L23" i="7"/>
  <c r="J6" i="11" s="1"/>
  <c r="L22" i="7"/>
  <c r="J5" i="11" s="1"/>
  <c r="L22" i="5"/>
  <c r="F5" i="11" s="1"/>
  <c r="L22" i="6"/>
  <c r="H5" i="11" s="1"/>
  <c r="O6" l="1"/>
  <c r="O7"/>
  <c r="O8"/>
  <c r="O4"/>
  <c r="O5"/>
</calcChain>
</file>

<file path=xl/sharedStrings.xml><?xml version="1.0" encoding="utf-8"?>
<sst xmlns="http://schemas.openxmlformats.org/spreadsheetml/2006/main" count="919" uniqueCount="97">
  <si>
    <t>Ultimo cambio:</t>
  </si>
  <si>
    <t>28/Junio/2006: Las macros creadas se pueden ejecutar pulsando los 'botones' correspondientes para rellenar o borrar la Clasificación</t>
  </si>
  <si>
    <t>20/Junio/2006: Se crea una macro en la hoja de 'Clasificación' para rellenar esta y sacar la clasificación. La macro se ejecuta con la combinación: Ctrl+Mayus+o. Se amplia con las centesimas el valor de los segundos de vuelo. Se modifica la hoja de toma de datos. Se añade un decimal a los puntos de vuelo y totales.</t>
  </si>
  <si>
    <t>24/Mayo/2006: Si se pierde una parte o se aterriza a mas de 100 metros la puntuación es cero. No estaba recogido en el calculo automático, ni en la hojilla de toma de datos. Se incluye hoja datos participante.</t>
  </si>
  <si>
    <t>Las hojas estan protegidas. Solo se pueden introducir datos en las celdas que no se corresponden a calculos, aquellas que se usan para la toma de datos de los Jueces.</t>
  </si>
  <si>
    <r>
      <t>DORSALES</t>
    </r>
    <r>
      <rPr>
        <sz val="10"/>
        <rFont val="Arial"/>
        <family val="2"/>
      </rPr>
      <t>: Una vez cerrada la inscripción y sorteados los dorsales, se daran de alta los concursantes según el orden que les correspondió.</t>
    </r>
  </si>
  <si>
    <r>
      <t>Vuelo n</t>
    </r>
    <r>
      <rPr>
        <sz val="10"/>
        <rFont val="Arial"/>
        <family val="2"/>
      </rPr>
      <t>: Hay seis hojas, una para cada vuelo de los concursantes. Estan divididas en cuatro minimangas, cada una de diez participantes. La introducción de los datos se hará según se realicen los vuelos, no importando el orden de los dorsales</t>
    </r>
  </si>
  <si>
    <r>
      <t>En cada una de las hojas de vuelos existe una primera 'minimanga' denominada "</t>
    </r>
    <r>
      <rPr>
        <sz val="10"/>
        <color indexed="10"/>
        <rFont val="Arial"/>
        <family val="2"/>
      </rPr>
      <t>de repesca</t>
    </r>
    <r>
      <rPr>
        <sz val="10"/>
        <rFont val="Arial"/>
        <family val="2"/>
      </rPr>
      <t>" que sólo se usará caso de realizarse ésta. Como de ésta minimanga sólo servirian las puntuaciones que mejoraran la anterior, a los concursantes que no le sirvan los punto obtenidos se sumará 50 a su número de dorsal</t>
    </r>
  </si>
  <si>
    <r>
      <t>Puntuaciones</t>
    </r>
    <r>
      <rPr>
        <sz val="10"/>
        <rFont val="Arial"/>
        <family val="2"/>
      </rPr>
      <t>: En esta hoja tendremos el resumen de las puntuaciones de todos los participantes en todas las mangas</t>
    </r>
  </si>
  <si>
    <t xml:space="preserve">Nota: En las filas 101 a 140 (ambas incluidas) de la columna D de las tablas de vuelos están 'escritos' los dorsales del 1 al 40 a los efectos de evitar mensajes en las celdas que, o no se introdujo dato, el dorsal no vuela, etc... </t>
  </si>
  <si>
    <r>
      <t>Clasificación</t>
    </r>
    <r>
      <rPr>
        <sz val="10"/>
        <rFont val="Arial"/>
        <family val="2"/>
      </rPr>
      <t xml:space="preserve">: Usar la combinación de teclas "" </t>
    </r>
    <r>
      <rPr>
        <sz val="10"/>
        <color indexed="10"/>
        <rFont val="Arial"/>
        <family val="2"/>
      </rPr>
      <t>Control+Mayusculas+o (letra o)</t>
    </r>
    <r>
      <rPr>
        <sz val="10"/>
        <rFont val="Arial"/>
        <family val="2"/>
      </rPr>
      <t xml:space="preserve"> "", ejecuta una macro que realiza lo siguiente: En esta hoja COPIAREMOS de la hoja de Puntuaciones, todos los datos de los participantes (desde DORSAL hasta TOTAL FAI), con la </t>
    </r>
    <r>
      <rPr>
        <b/>
        <sz val="10"/>
        <rFont val="Arial"/>
        <family val="2"/>
      </rPr>
      <t>opción copy.. Edit/Paste Special/Values</t>
    </r>
    <r>
      <rPr>
        <sz val="10"/>
        <rFont val="Arial"/>
        <family val="2"/>
      </rPr>
      <t>. Luego procederemos a su clasificación por la columna de TOTAL FAI.</t>
    </r>
  </si>
  <si>
    <t>Estas hojas, aunque están protegidas, no tiene contraseña.</t>
  </si>
  <si>
    <t>DORSAL</t>
  </si>
  <si>
    <t>Nombre</t>
  </si>
  <si>
    <t>Licencia</t>
  </si>
  <si>
    <t>Ambito*</t>
  </si>
  <si>
    <t>FREC. 1</t>
  </si>
  <si>
    <t>FREC ALT</t>
  </si>
  <si>
    <t>Club/Federación</t>
  </si>
  <si>
    <t>Teléfono/E-mail</t>
  </si>
  <si>
    <t>Miguel de la Torre</t>
  </si>
  <si>
    <t>José Antonio Papin</t>
  </si>
  <si>
    <t>José Antonio Orviz</t>
  </si>
  <si>
    <t>Luis Antonio Presol</t>
  </si>
  <si>
    <t xml:space="preserve"> </t>
  </si>
  <si>
    <t>-------</t>
  </si>
  <si>
    <t>(*) 'N' las licencias de carácter Nacional y 'A' las de carácter autonómico</t>
  </si>
  <si>
    <t>Vuelo 1</t>
  </si>
  <si>
    <t>Vuelo 4</t>
  </si>
  <si>
    <t>PUNTO TOMA</t>
  </si>
  <si>
    <t>MiniM 1</t>
  </si>
  <si>
    <t xml:space="preserve">MiniM 2 </t>
  </si>
  <si>
    <t>MiniM 3</t>
  </si>
  <si>
    <t>MiniM 4</t>
  </si>
  <si>
    <t>----</t>
  </si>
  <si>
    <t>Dorsal</t>
  </si>
  <si>
    <t>Frec.</t>
  </si>
  <si>
    <t>Vuelo 2</t>
  </si>
  <si>
    <t>Vuelo 5</t>
  </si>
  <si>
    <t>Vuelo 3</t>
  </si>
  <si>
    <t>Vuelo 6</t>
  </si>
  <si>
    <t>MINIMANGA DE 'RE-FLIGHT'</t>
  </si>
  <si>
    <t>Concursante</t>
  </si>
  <si>
    <t>Juez</t>
  </si>
  <si>
    <t>DORSAL*</t>
  </si>
  <si>
    <t>minutos</t>
  </si>
  <si>
    <t>segundos</t>
  </si>
  <si>
    <t>P.Vuelo</t>
  </si>
  <si>
    <t>m.Toma</t>
  </si>
  <si>
    <t>P.Toma</t>
  </si>
  <si>
    <t>P.Reales</t>
  </si>
  <si>
    <t>P.FAI</t>
  </si>
  <si>
    <t>*A los dorsales cuya puntuacion no sea la valida se les sumara 50</t>
  </si>
  <si>
    <t>Tiempo de Vuelo</t>
  </si>
  <si>
    <t>Max. Ptos.Reales</t>
  </si>
  <si>
    <t>MINIMANGA 1</t>
  </si>
  <si>
    <t>MINIMANGA 2</t>
  </si>
  <si>
    <t>MINIMANGA 3</t>
  </si>
  <si>
    <t>MINIMANGA 4</t>
  </si>
  <si>
    <t>DOR</t>
  </si>
  <si>
    <t>FAI</t>
  </si>
  <si>
    <t>Amb.</t>
  </si>
  <si>
    <t>Puesto</t>
  </si>
  <si>
    <t>NOMBRE</t>
  </si>
  <si>
    <t>SAL</t>
  </si>
  <si>
    <t xml:space="preserve">Real </t>
  </si>
  <si>
    <t>TOTAL</t>
  </si>
  <si>
    <t>Lic.(*)</t>
  </si>
  <si>
    <t>Prueba</t>
  </si>
  <si>
    <t>El director de competición:</t>
  </si>
  <si>
    <t>(*) Comienzan con 'N' las licencias de carácter Nacional y con 'A' las de carácter autonómico</t>
  </si>
  <si>
    <t>Total</t>
  </si>
  <si>
    <t>JUEZ/BASE:</t>
  </si>
  <si>
    <t>Vuelo:</t>
  </si>
  <si>
    <t>Mini Manga:</t>
  </si>
  <si>
    <t>Frecuencia:</t>
  </si>
  <si>
    <t>DORSAL:</t>
  </si>
  <si>
    <t>Crono Total:</t>
  </si>
  <si>
    <t>Min.</t>
  </si>
  <si>
    <t>Seg.</t>
  </si>
  <si>
    <t>Centesimas</t>
  </si>
  <si>
    <t>Toma:</t>
  </si>
  <si>
    <t>De 1 a 15</t>
  </si>
  <si>
    <t>metros (medidos al morro del avión)</t>
  </si>
  <si>
    <t>+15</t>
  </si>
  <si>
    <t>+100</t>
  </si>
  <si>
    <t>+</t>
  </si>
  <si>
    <t xml:space="preserve">Dorsal: </t>
  </si>
  <si>
    <t>Nombre:</t>
  </si>
  <si>
    <t>VUELO:</t>
  </si>
  <si>
    <t>Minimanga:</t>
  </si>
  <si>
    <t xml:space="preserve">Frecuencia: </t>
  </si>
  <si>
    <t xml:space="preserve">Juez/Base: </t>
  </si>
  <si>
    <t>Juez/Base:</t>
  </si>
  <si>
    <t>REPESCA</t>
  </si>
  <si>
    <t xml:space="preserve"> F5J -2013, Nuevo Alastur 24/05/13, Campeonato de Asturias y 2ª de la Liga </t>
  </si>
  <si>
    <t>Alejandro Gil</t>
  </si>
</sst>
</file>

<file path=xl/styles.xml><?xml version="1.0" encoding="utf-8"?>
<styleSheet xmlns="http://schemas.openxmlformats.org/spreadsheetml/2006/main">
  <numFmts count="2">
    <numFmt numFmtId="164" formatCode="hh:mm"/>
    <numFmt numFmtId="165" formatCode="0.0"/>
  </numFmts>
  <fonts count="31">
    <font>
      <sz val="10"/>
      <name val="Arial"/>
      <family val="2"/>
    </font>
    <font>
      <sz val="11"/>
      <color indexed="8"/>
      <name val="Calibri"/>
      <family val="2"/>
    </font>
    <font>
      <sz val="11"/>
      <color indexed="9"/>
      <name val="Calibri"/>
      <family val="2"/>
    </font>
    <font>
      <sz val="11"/>
      <color indexed="17"/>
      <name val="Calibri"/>
      <family val="2"/>
    </font>
    <font>
      <b/>
      <sz val="11"/>
      <color indexed="9"/>
      <name val="Calibri"/>
      <family val="2"/>
    </font>
    <font>
      <sz val="11"/>
      <color indexed="52"/>
      <name val="Calibri"/>
      <family val="2"/>
    </font>
    <font>
      <b/>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1"/>
      <color indexed="8"/>
      <name val="Calibri"/>
      <family val="2"/>
    </font>
    <font>
      <b/>
      <sz val="18"/>
      <color indexed="56"/>
      <name val="Cambria"/>
      <family val="2"/>
    </font>
    <font>
      <b/>
      <sz val="15"/>
      <color indexed="56"/>
      <name val="Calibri"/>
      <family val="2"/>
    </font>
    <font>
      <b/>
      <sz val="13"/>
      <color indexed="56"/>
      <name val="Calibri"/>
      <family val="2"/>
    </font>
    <font>
      <b/>
      <sz val="10"/>
      <name val="Arial"/>
      <family val="2"/>
    </font>
    <font>
      <b/>
      <sz val="9"/>
      <name val="Arial"/>
      <family val="2"/>
    </font>
    <font>
      <sz val="10"/>
      <color indexed="10"/>
      <name val="Arial"/>
      <family val="2"/>
    </font>
    <font>
      <strike/>
      <sz val="10"/>
      <name val="Arial"/>
      <family val="2"/>
    </font>
    <font>
      <sz val="12"/>
      <color indexed="12"/>
      <name val="Arial"/>
      <family val="1"/>
      <charset val="1"/>
    </font>
    <font>
      <sz val="10"/>
      <color indexed="12"/>
      <name val="Arial"/>
      <family val="2"/>
    </font>
    <font>
      <sz val="10"/>
      <color indexed="8"/>
      <name val="Arial"/>
      <family val="2"/>
    </font>
    <font>
      <sz val="8"/>
      <name val="Arial"/>
      <family val="2"/>
    </font>
    <font>
      <sz val="10"/>
      <color indexed="9"/>
      <name val="Arial"/>
      <family val="2"/>
    </font>
    <font>
      <sz val="7"/>
      <name val="Courier New"/>
      <family val="3"/>
    </font>
    <font>
      <sz val="9"/>
      <name val="Courier New"/>
      <family val="3"/>
    </font>
    <font>
      <b/>
      <sz val="12"/>
      <name val="Arial"/>
      <family val="2"/>
    </font>
    <font>
      <sz val="10"/>
      <name val="Arial"/>
      <family val="2"/>
    </font>
  </fonts>
  <fills count="25">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1"/>
      </patternFill>
    </fill>
    <fill>
      <patternFill patternType="solid">
        <fgColor indexed="47"/>
        <bgColor indexed="22"/>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22"/>
        <bgColor indexed="31"/>
      </patternFill>
    </fill>
    <fill>
      <patternFill patternType="solid">
        <fgColor indexed="55"/>
        <bgColor indexed="23"/>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43"/>
        <bgColor indexed="26"/>
      </patternFill>
    </fill>
    <fill>
      <patternFill patternType="solid">
        <fgColor indexed="26"/>
        <bgColor indexed="9"/>
      </patternFill>
    </fill>
    <fill>
      <patternFill patternType="solid">
        <fgColor indexed="9"/>
        <bgColor indexed="26"/>
      </patternFill>
    </fill>
  </fills>
  <borders count="44">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8"/>
      </left>
      <right style="thin">
        <color indexed="8"/>
      </right>
      <top style="medium">
        <color indexed="8"/>
      </top>
      <bottom style="medium">
        <color indexed="8"/>
      </bottom>
      <diagonal/>
    </border>
    <border>
      <left/>
      <right style="medium">
        <color indexed="8"/>
      </right>
      <top style="medium">
        <color indexed="8"/>
      </top>
      <bottom style="medium">
        <color indexed="8"/>
      </bottom>
      <diagonal/>
    </border>
    <border>
      <left style="medium">
        <color indexed="8"/>
      </left>
      <right style="medium">
        <color indexed="8"/>
      </right>
      <top style="medium">
        <color indexed="8"/>
      </top>
      <bottom style="medium">
        <color indexed="8"/>
      </bottom>
      <diagonal/>
    </border>
    <border>
      <left style="medium">
        <color indexed="8"/>
      </left>
      <right style="thin">
        <color indexed="8"/>
      </right>
      <top/>
      <bottom style="thin">
        <color indexed="8"/>
      </bottom>
      <diagonal/>
    </border>
    <border>
      <left/>
      <right style="medium">
        <color indexed="8"/>
      </right>
      <top/>
      <bottom/>
      <diagonal/>
    </border>
    <border>
      <left style="medium">
        <color indexed="8"/>
      </left>
      <right/>
      <top/>
      <bottom/>
      <diagonal/>
    </border>
    <border>
      <left style="thin">
        <color indexed="8"/>
      </left>
      <right style="medium">
        <color indexed="8"/>
      </right>
      <top/>
      <bottom/>
      <diagonal/>
    </border>
    <border>
      <left style="medium">
        <color indexed="8"/>
      </left>
      <right style="thin">
        <color indexed="8"/>
      </right>
      <top/>
      <bottom style="medium">
        <color indexed="8"/>
      </bottom>
      <diagonal/>
    </border>
    <border>
      <left/>
      <right style="medium">
        <color indexed="8"/>
      </right>
      <top/>
      <bottom style="medium">
        <color indexed="8"/>
      </bottom>
      <diagonal/>
    </border>
    <border>
      <left style="medium">
        <color indexed="8"/>
      </left>
      <right/>
      <top/>
      <bottom style="medium">
        <color indexed="8"/>
      </bottom>
      <diagonal/>
    </border>
    <border>
      <left style="thin">
        <color indexed="8"/>
      </left>
      <right style="medium">
        <color indexed="8"/>
      </right>
      <top/>
      <bottom style="medium">
        <color indexed="8"/>
      </bottom>
      <diagonal/>
    </border>
    <border>
      <left style="medium">
        <color indexed="8"/>
      </left>
      <right style="thin">
        <color indexed="8"/>
      </right>
      <top/>
      <bottom/>
      <diagonal/>
    </border>
    <border>
      <left style="medium">
        <color indexed="8"/>
      </left>
      <right/>
      <top style="medium">
        <color indexed="8"/>
      </top>
      <bottom style="medium">
        <color indexed="8"/>
      </bottom>
      <diagonal/>
    </border>
    <border>
      <left style="medium">
        <color indexed="8"/>
      </left>
      <right style="medium">
        <color indexed="8"/>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indexed="8"/>
      </right>
      <top/>
      <bottom style="medium">
        <color indexed="8"/>
      </bottom>
      <diagonal/>
    </border>
    <border>
      <left style="medium">
        <color indexed="8"/>
      </left>
      <right/>
      <top style="medium">
        <color indexed="8"/>
      </top>
      <bottom/>
      <diagonal/>
    </border>
    <border>
      <left/>
      <right/>
      <top style="medium">
        <color indexed="8"/>
      </top>
      <bottom/>
      <diagonal/>
    </border>
    <border>
      <left/>
      <right/>
      <top/>
      <bottom style="medium">
        <color indexed="8"/>
      </bottom>
      <diagonal/>
    </border>
    <border>
      <left style="medium">
        <color indexed="8"/>
      </left>
      <right style="medium">
        <color indexed="8"/>
      </right>
      <top style="medium">
        <color indexed="8"/>
      </top>
      <bottom style="thin">
        <color indexed="8"/>
      </bottom>
      <diagonal/>
    </border>
    <border>
      <left style="medium">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right/>
      <top/>
      <bottom style="thin">
        <color indexed="8"/>
      </bottom>
      <diagonal/>
    </border>
    <border>
      <left style="medium">
        <color indexed="8"/>
      </left>
      <right style="medium">
        <color indexed="8"/>
      </right>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8"/>
      </left>
      <right style="medium">
        <color indexed="8"/>
      </right>
      <top style="thin">
        <color indexed="8"/>
      </top>
      <bottom style="thin">
        <color indexed="8"/>
      </bottom>
      <diagonal/>
    </border>
    <border>
      <left/>
      <right style="medium">
        <color indexed="8"/>
      </right>
      <top/>
      <bottom style="thin">
        <color indexed="8"/>
      </bottom>
      <diagonal/>
    </border>
    <border>
      <left style="medium">
        <color indexed="8"/>
      </left>
      <right style="medium">
        <color indexed="8"/>
      </right>
      <top style="thin">
        <color indexed="8"/>
      </top>
      <bottom style="medium">
        <color indexed="8"/>
      </bottom>
      <diagonal/>
    </border>
    <border>
      <left/>
      <right/>
      <top style="medium">
        <color indexed="8"/>
      </top>
      <bottom style="medium">
        <color indexed="8"/>
      </bottom>
      <diagonal/>
    </border>
    <border>
      <left/>
      <right style="thin">
        <color indexed="8"/>
      </right>
      <top style="medium">
        <color indexed="8"/>
      </top>
      <bottom style="thin">
        <color indexed="8"/>
      </bottom>
      <diagonal/>
    </border>
    <border>
      <left/>
      <right style="thin">
        <color indexed="8"/>
      </right>
      <top/>
      <bottom style="thin">
        <color indexed="8"/>
      </bottom>
      <diagonal/>
    </border>
    <border>
      <left style="hair">
        <color indexed="8"/>
      </left>
      <right style="hair">
        <color indexed="8"/>
      </right>
      <top style="hair">
        <color indexed="8"/>
      </top>
      <bottom style="hair">
        <color indexed="8"/>
      </bottom>
      <diagonal/>
    </border>
  </borders>
  <cellStyleXfs count="42">
    <xf numFmtId="0" fontId="0" fillId="0" borderId="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2" fillId="12"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3" fillId="4" borderId="0" applyNumberFormat="0" applyBorder="0" applyAlignment="0" applyProtection="0"/>
    <xf numFmtId="0" fontId="6" fillId="16" borderId="1" applyNumberFormat="0" applyAlignment="0" applyProtection="0"/>
    <xf numFmtId="0" fontId="4" fillId="17" borderId="2" applyNumberFormat="0" applyAlignment="0" applyProtection="0"/>
    <xf numFmtId="0" fontId="5" fillId="0" borderId="3" applyNumberFormat="0" applyFill="0" applyAlignment="0" applyProtection="0"/>
    <xf numFmtId="0" fontId="7" fillId="0" borderId="0" applyNumberFormat="0" applyFill="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21" borderId="0" applyNumberFormat="0" applyBorder="0" applyAlignment="0" applyProtection="0"/>
    <xf numFmtId="0" fontId="8" fillId="7" borderId="1" applyNumberFormat="0" applyAlignment="0" applyProtection="0"/>
    <xf numFmtId="0" fontId="9" fillId="3" borderId="0" applyNumberFormat="0" applyBorder="0" applyAlignment="0" applyProtection="0"/>
    <xf numFmtId="0" fontId="10" fillId="22" borderId="0" applyNumberFormat="0" applyBorder="0" applyAlignment="0" applyProtection="0"/>
    <xf numFmtId="0" fontId="30" fillId="23" borderId="4" applyNumberFormat="0" applyAlignment="0" applyProtection="0"/>
    <xf numFmtId="0" fontId="11" fillId="16" borderId="5" applyNumberFormat="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5" fillId="0" borderId="0" applyNumberFormat="0" applyFill="0" applyBorder="0" applyAlignment="0" applyProtection="0"/>
    <xf numFmtId="0" fontId="16" fillId="0" borderId="6" applyNumberFormat="0" applyFill="0" applyAlignment="0" applyProtection="0"/>
    <xf numFmtId="0" fontId="17" fillId="0" borderId="7" applyNumberFormat="0" applyFill="0" applyAlignment="0" applyProtection="0"/>
    <xf numFmtId="0" fontId="7" fillId="0" borderId="8" applyNumberFormat="0" applyFill="0" applyAlignment="0" applyProtection="0"/>
    <xf numFmtId="0" fontId="14" fillId="0" borderId="9" applyNumberFormat="0" applyFill="0" applyAlignment="0" applyProtection="0"/>
  </cellStyleXfs>
  <cellXfs count="197">
    <xf numFmtId="0" fontId="0" fillId="0" borderId="0" xfId="0"/>
    <xf numFmtId="0" fontId="18" fillId="0" borderId="0" xfId="0" applyFont="1"/>
    <xf numFmtId="0" fontId="19" fillId="0" borderId="0" xfId="0" applyFont="1" applyAlignment="1">
      <alignment wrapText="1"/>
    </xf>
    <xf numFmtId="0" fontId="0" fillId="0" borderId="0" xfId="0" applyAlignment="1">
      <alignment horizontal="left" wrapText="1"/>
    </xf>
    <xf numFmtId="0" fontId="0" fillId="0" borderId="0" xfId="0" applyFont="1" applyBorder="1" applyAlignment="1">
      <alignment horizontal="left" wrapText="1"/>
    </xf>
    <xf numFmtId="0" fontId="0" fillId="0" borderId="0" xfId="0" applyBorder="1" applyAlignment="1">
      <alignment horizontal="left" wrapText="1"/>
    </xf>
    <xf numFmtId="0" fontId="0" fillId="0" borderId="0" xfId="0" applyFont="1" applyAlignment="1">
      <alignment horizontal="justify"/>
    </xf>
    <xf numFmtId="0" fontId="18" fillId="0" borderId="0" xfId="0" applyFont="1" applyAlignment="1">
      <alignment horizontal="justify"/>
    </xf>
    <xf numFmtId="0" fontId="0" fillId="16" borderId="10" xfId="0" applyFont="1" applyFill="1" applyBorder="1" applyAlignment="1" applyProtection="1">
      <alignment horizontal="center"/>
    </xf>
    <xf numFmtId="49" fontId="0" fillId="16" borderId="11" xfId="0" applyNumberFormat="1" applyFont="1" applyFill="1" applyBorder="1" applyProtection="1"/>
    <xf numFmtId="49" fontId="0" fillId="16" borderId="12" xfId="0" applyNumberFormat="1" applyFont="1" applyFill="1" applyBorder="1" applyProtection="1"/>
    <xf numFmtId="0" fontId="0" fillId="16" borderId="13" xfId="0" applyFill="1" applyBorder="1" applyAlignment="1" applyProtection="1">
      <alignment horizontal="center"/>
    </xf>
    <xf numFmtId="49" fontId="0" fillId="0" borderId="14" xfId="0" applyNumberFormat="1" applyFont="1" applyBorder="1" applyProtection="1">
      <protection locked="0"/>
    </xf>
    <xf numFmtId="49" fontId="0" fillId="0" borderId="15" xfId="0" applyNumberFormat="1" applyFont="1" applyBorder="1" applyProtection="1">
      <protection locked="0"/>
    </xf>
    <xf numFmtId="1" fontId="0" fillId="0" borderId="16" xfId="0" applyNumberFormat="1" applyFont="1" applyFill="1" applyBorder="1" applyAlignment="1" applyProtection="1">
      <alignment horizontal="center"/>
      <protection locked="0"/>
    </xf>
    <xf numFmtId="0" fontId="18" fillId="0" borderId="16" xfId="0" applyFont="1" applyBorder="1" applyAlignment="1" applyProtection="1">
      <alignment horizontal="center"/>
      <protection locked="0"/>
    </xf>
    <xf numFmtId="0" fontId="21" fillId="0" borderId="16" xfId="0" applyFont="1" applyBorder="1" applyAlignment="1" applyProtection="1">
      <alignment horizontal="center"/>
      <protection locked="0"/>
    </xf>
    <xf numFmtId="0" fontId="0" fillId="0" borderId="14" xfId="0" applyFont="1" applyBorder="1" applyProtection="1">
      <protection locked="0"/>
    </xf>
    <xf numFmtId="0" fontId="22" fillId="0" borderId="0" xfId="0" applyFont="1"/>
    <xf numFmtId="0" fontId="0" fillId="0" borderId="16" xfId="0" applyBorder="1" applyAlignment="1" applyProtection="1">
      <alignment horizontal="center"/>
      <protection locked="0"/>
    </xf>
    <xf numFmtId="0" fontId="23" fillId="0" borderId="14" xfId="0" applyFont="1" applyBorder="1" applyProtection="1">
      <protection locked="0"/>
    </xf>
    <xf numFmtId="0" fontId="0" fillId="0" borderId="16" xfId="0" applyFont="1" applyBorder="1" applyAlignment="1" applyProtection="1">
      <alignment horizontal="center"/>
      <protection locked="0"/>
    </xf>
    <xf numFmtId="0" fontId="0" fillId="0" borderId="0" xfId="0" applyFont="1"/>
    <xf numFmtId="0" fontId="24" fillId="0" borderId="16" xfId="0" applyFont="1" applyBorder="1" applyAlignment="1" applyProtection="1">
      <alignment horizontal="center"/>
      <protection locked="0"/>
    </xf>
    <xf numFmtId="0" fontId="22" fillId="0" borderId="14" xfId="0" applyFont="1" applyBorder="1" applyProtection="1">
      <protection locked="0"/>
    </xf>
    <xf numFmtId="49" fontId="0" fillId="0" borderId="15" xfId="0" applyNumberFormat="1" applyFont="1" applyBorder="1" applyAlignment="1" applyProtection="1">
      <alignment horizontal="left"/>
      <protection locked="0"/>
    </xf>
    <xf numFmtId="0" fontId="0" fillId="0" borderId="0" xfId="0" applyProtection="1">
      <protection locked="0"/>
    </xf>
    <xf numFmtId="0" fontId="0" fillId="0" borderId="15" xfId="0" applyBorder="1" applyAlignment="1" applyProtection="1">
      <alignment horizontal="center"/>
      <protection locked="0"/>
    </xf>
    <xf numFmtId="49" fontId="0" fillId="0" borderId="16" xfId="0" applyNumberFormat="1" applyFont="1" applyBorder="1" applyProtection="1">
      <protection locked="0"/>
    </xf>
    <xf numFmtId="0" fontId="0" fillId="16" borderId="17" xfId="0" applyFill="1" applyBorder="1" applyAlignment="1" applyProtection="1">
      <alignment horizontal="center"/>
    </xf>
    <xf numFmtId="49" fontId="0" fillId="0" borderId="18" xfId="0" applyNumberFormat="1" applyFont="1" applyBorder="1" applyProtection="1">
      <protection locked="0"/>
    </xf>
    <xf numFmtId="49" fontId="0" fillId="0" borderId="19" xfId="0" applyNumberFormat="1" applyFont="1" applyBorder="1" applyProtection="1">
      <protection locked="0"/>
    </xf>
    <xf numFmtId="49" fontId="0" fillId="0" borderId="20" xfId="0" applyNumberFormat="1" applyFont="1" applyBorder="1" applyProtection="1">
      <protection locked="0"/>
    </xf>
    <xf numFmtId="0" fontId="0" fillId="0" borderId="19" xfId="0" applyBorder="1" applyAlignment="1" applyProtection="1">
      <alignment horizontal="center"/>
      <protection locked="0"/>
    </xf>
    <xf numFmtId="0" fontId="0" fillId="0" borderId="20" xfId="0" applyBorder="1" applyAlignment="1" applyProtection="1">
      <alignment horizontal="center"/>
      <protection locked="0"/>
    </xf>
    <xf numFmtId="0" fontId="0" fillId="0" borderId="18" xfId="0" applyBorder="1" applyProtection="1">
      <protection locked="0"/>
    </xf>
    <xf numFmtId="0" fontId="0" fillId="16" borderId="21" xfId="0" applyFill="1" applyBorder="1" applyAlignment="1" applyProtection="1">
      <alignment horizontal="center"/>
    </xf>
    <xf numFmtId="0" fontId="0" fillId="0" borderId="0" xfId="0" applyProtection="1"/>
    <xf numFmtId="0" fontId="18" fillId="0" borderId="0" xfId="0" applyFont="1" applyBorder="1" applyAlignment="1">
      <alignment horizontal="center"/>
    </xf>
    <xf numFmtId="0" fontId="0" fillId="0" borderId="0" xfId="0" applyBorder="1"/>
    <xf numFmtId="0" fontId="20" fillId="0" borderId="22" xfId="0" applyFont="1" applyBorder="1" applyAlignment="1"/>
    <xf numFmtId="164" fontId="0" fillId="0" borderId="11" xfId="0" applyNumberFormat="1" applyBorder="1" applyAlignment="1">
      <alignment horizontal="center"/>
    </xf>
    <xf numFmtId="0" fontId="20" fillId="0" borderId="22" xfId="0" applyFont="1" applyBorder="1" applyAlignment="1">
      <alignment horizontal="center"/>
    </xf>
    <xf numFmtId="0" fontId="0" fillId="0" borderId="11" xfId="0" applyFont="1" applyBorder="1" applyAlignment="1">
      <alignment horizontal="center"/>
    </xf>
    <xf numFmtId="0" fontId="0" fillId="0" borderId="12" xfId="0" applyFont="1" applyBorder="1" applyAlignment="1">
      <alignment horizontal="center"/>
    </xf>
    <xf numFmtId="0" fontId="0" fillId="0" borderId="23" xfId="0" applyFont="1" applyBorder="1" applyAlignment="1">
      <alignment horizontal="center"/>
    </xf>
    <xf numFmtId="0" fontId="0" fillId="0" borderId="0" xfId="0" applyAlignment="1">
      <alignment horizontal="center"/>
    </xf>
    <xf numFmtId="0" fontId="0" fillId="0" borderId="23" xfId="0" applyBorder="1" applyAlignment="1" applyProtection="1">
      <alignment horizontal="center"/>
      <protection locked="0"/>
    </xf>
    <xf numFmtId="0" fontId="0" fillId="0" borderId="23" xfId="0" applyBorder="1" applyAlignment="1">
      <alignment horizontal="center"/>
    </xf>
    <xf numFmtId="0" fontId="0" fillId="0" borderId="23" xfId="0" applyBorder="1" applyAlignment="1" applyProtection="1">
      <alignment horizontal="center"/>
    </xf>
    <xf numFmtId="0" fontId="0" fillId="0" borderId="24" xfId="0" applyBorder="1" applyAlignment="1" applyProtection="1">
      <alignment horizontal="center"/>
      <protection locked="0"/>
    </xf>
    <xf numFmtId="0" fontId="0" fillId="0" borderId="25" xfId="0" applyBorder="1" applyAlignment="1" applyProtection="1">
      <alignment horizontal="center"/>
      <protection locked="0"/>
    </xf>
    <xf numFmtId="0" fontId="0" fillId="0" borderId="26" xfId="0" applyBorder="1" applyAlignment="1" applyProtection="1">
      <alignment horizontal="center"/>
      <protection locked="0"/>
    </xf>
    <xf numFmtId="0" fontId="0" fillId="0" borderId="27" xfId="0" applyBorder="1"/>
    <xf numFmtId="0" fontId="0" fillId="0" borderId="28" xfId="0" applyBorder="1"/>
    <xf numFmtId="0" fontId="0" fillId="0" borderId="24" xfId="0" applyBorder="1"/>
    <xf numFmtId="0" fontId="0" fillId="0" borderId="15" xfId="0" applyBorder="1"/>
    <xf numFmtId="0" fontId="0" fillId="0" borderId="14" xfId="0" applyBorder="1"/>
    <xf numFmtId="0" fontId="0" fillId="0" borderId="19" xfId="0" applyBorder="1"/>
    <xf numFmtId="0" fontId="0" fillId="0" borderId="29" xfId="0" applyBorder="1"/>
    <xf numFmtId="0" fontId="0" fillId="0" borderId="18" xfId="0" applyBorder="1"/>
    <xf numFmtId="0" fontId="0" fillId="0" borderId="0" xfId="0" applyAlignment="1" applyProtection="1">
      <alignment horizontal="right"/>
    </xf>
    <xf numFmtId="2" fontId="0" fillId="0" borderId="0" xfId="0" applyNumberFormat="1"/>
    <xf numFmtId="165" fontId="0" fillId="0" borderId="0" xfId="0" applyNumberFormat="1"/>
    <xf numFmtId="0" fontId="18" fillId="0" borderId="0" xfId="0" applyFont="1" applyBorder="1" applyAlignment="1" applyProtection="1">
      <alignment horizontal="center"/>
    </xf>
    <xf numFmtId="165" fontId="0" fillId="0" borderId="0" xfId="0" applyNumberFormat="1" applyAlignment="1" applyProtection="1">
      <alignment horizontal="right"/>
    </xf>
    <xf numFmtId="0" fontId="0" fillId="0" borderId="0" xfId="0" applyNumberFormat="1"/>
    <xf numFmtId="0" fontId="0" fillId="16" borderId="12" xfId="0" applyFont="1" applyFill="1" applyBorder="1" applyAlignment="1" applyProtection="1">
      <alignment horizontal="right"/>
    </xf>
    <xf numFmtId="0" fontId="0" fillId="16" borderId="12" xfId="0" applyFont="1" applyFill="1" applyBorder="1" applyProtection="1"/>
    <xf numFmtId="0" fontId="20" fillId="16" borderId="12" xfId="0" applyFont="1" applyFill="1" applyBorder="1" applyAlignment="1" applyProtection="1">
      <alignment horizontal="center"/>
    </xf>
    <xf numFmtId="0" fontId="0" fillId="16" borderId="22" xfId="0" applyFont="1" applyFill="1" applyBorder="1" applyAlignment="1" applyProtection="1">
      <alignment horizontal="center"/>
    </xf>
    <xf numFmtId="2" fontId="0" fillId="16" borderId="11" xfId="0" applyNumberFormat="1" applyFont="1" applyFill="1" applyBorder="1" applyAlignment="1" applyProtection="1">
      <alignment horizontal="center"/>
    </xf>
    <xf numFmtId="165" fontId="0" fillId="16" borderId="12" xfId="0" applyNumberFormat="1" applyFont="1" applyFill="1" applyBorder="1" applyAlignment="1" applyProtection="1">
      <alignment horizontal="center"/>
    </xf>
    <xf numFmtId="0" fontId="0" fillId="16" borderId="12" xfId="0" applyFont="1" applyFill="1" applyBorder="1" applyAlignment="1" applyProtection="1">
      <alignment horizontal="center"/>
    </xf>
    <xf numFmtId="165" fontId="0" fillId="16" borderId="12" xfId="0" applyNumberFormat="1" applyFont="1" applyFill="1" applyBorder="1" applyAlignment="1" applyProtection="1">
      <alignment horizontal="right"/>
    </xf>
    <xf numFmtId="0" fontId="0" fillId="0" borderId="30" xfId="0" applyBorder="1" applyAlignment="1" applyProtection="1">
      <alignment horizontal="right"/>
    </xf>
    <xf numFmtId="0" fontId="0" fillId="0" borderId="30" xfId="0" applyFont="1" applyBorder="1" applyProtection="1">
      <protection locked="0"/>
    </xf>
    <xf numFmtId="0" fontId="0" fillId="0" borderId="30" xfId="0" applyBorder="1" applyAlignment="1" applyProtection="1">
      <alignment horizontal="center"/>
      <protection locked="0"/>
    </xf>
    <xf numFmtId="0" fontId="0" fillId="0" borderId="31" xfId="0" applyBorder="1" applyAlignment="1" applyProtection="1">
      <alignment horizontal="center"/>
      <protection locked="0"/>
    </xf>
    <xf numFmtId="2" fontId="0" fillId="0" borderId="32" xfId="0" applyNumberFormat="1" applyBorder="1" applyAlignment="1" applyProtection="1">
      <alignment horizontal="center"/>
      <protection locked="0"/>
    </xf>
    <xf numFmtId="165" fontId="0" fillId="16" borderId="33" xfId="0" applyNumberFormat="1" applyFill="1" applyBorder="1" applyAlignment="1" applyProtection="1">
      <alignment horizontal="center"/>
    </xf>
    <xf numFmtId="0" fontId="0" fillId="16" borderId="30" xfId="0" applyFill="1" applyBorder="1" applyAlignment="1" applyProtection="1">
      <alignment horizontal="center"/>
    </xf>
    <xf numFmtId="165" fontId="0" fillId="16" borderId="33" xfId="0" applyNumberFormat="1" applyFill="1" applyBorder="1" applyAlignment="1" applyProtection="1">
      <alignment horizontal="right"/>
    </xf>
    <xf numFmtId="165" fontId="0" fillId="16" borderId="30" xfId="0" applyNumberFormat="1" applyFill="1" applyBorder="1" applyAlignment="1" applyProtection="1">
      <alignment horizontal="right"/>
    </xf>
    <xf numFmtId="0" fontId="0" fillId="0" borderId="34" xfId="0" applyBorder="1" applyAlignment="1" applyProtection="1">
      <alignment horizontal="right"/>
    </xf>
    <xf numFmtId="0" fontId="0" fillId="0" borderId="34" xfId="0" applyBorder="1" applyProtection="1">
      <protection locked="0"/>
    </xf>
    <xf numFmtId="0" fontId="0" fillId="0" borderId="34" xfId="0" applyBorder="1" applyAlignment="1" applyProtection="1">
      <alignment horizontal="center"/>
      <protection locked="0"/>
    </xf>
    <xf numFmtId="0" fontId="0" fillId="0" borderId="35" xfId="0" applyBorder="1" applyAlignment="1" applyProtection="1">
      <alignment horizontal="center"/>
      <protection locked="0"/>
    </xf>
    <xf numFmtId="2" fontId="0" fillId="0" borderId="36" xfId="0" applyNumberFormat="1" applyBorder="1" applyAlignment="1" applyProtection="1">
      <alignment horizontal="center"/>
      <protection locked="0"/>
    </xf>
    <xf numFmtId="0" fontId="0" fillId="16" borderId="34" xfId="0" applyFill="1" applyBorder="1" applyAlignment="1" applyProtection="1">
      <alignment horizontal="center"/>
    </xf>
    <xf numFmtId="165" fontId="0" fillId="16" borderId="34" xfId="0" applyNumberFormat="1" applyFill="1" applyBorder="1" applyAlignment="1" applyProtection="1">
      <alignment horizontal="right"/>
    </xf>
    <xf numFmtId="0" fontId="0" fillId="0" borderId="37" xfId="0" applyBorder="1" applyAlignment="1" applyProtection="1">
      <alignment horizontal="center"/>
      <protection locked="0"/>
    </xf>
    <xf numFmtId="0" fontId="0" fillId="0" borderId="13" xfId="0" applyBorder="1" applyAlignment="1" applyProtection="1">
      <alignment horizontal="center"/>
      <protection locked="0"/>
    </xf>
    <xf numFmtId="0" fontId="0" fillId="0" borderId="26" xfId="0" applyBorder="1" applyAlignment="1" applyProtection="1">
      <alignment horizontal="right"/>
    </xf>
    <xf numFmtId="0" fontId="0" fillId="0" borderId="26" xfId="0" applyBorder="1" applyProtection="1">
      <protection locked="0"/>
    </xf>
    <xf numFmtId="2" fontId="0" fillId="0" borderId="38" xfId="0" applyNumberFormat="1" applyBorder="1" applyAlignment="1" applyProtection="1">
      <alignment horizontal="center"/>
      <protection locked="0"/>
    </xf>
    <xf numFmtId="0" fontId="0" fillId="16" borderId="39" xfId="0" applyFill="1" applyBorder="1" applyAlignment="1" applyProtection="1">
      <alignment horizontal="center"/>
    </xf>
    <xf numFmtId="165" fontId="0" fillId="16" borderId="39" xfId="0" applyNumberFormat="1" applyFill="1" applyBorder="1" applyAlignment="1" applyProtection="1">
      <alignment horizontal="right"/>
    </xf>
    <xf numFmtId="165" fontId="0" fillId="16" borderId="26" xfId="0" applyNumberFormat="1" applyFill="1" applyBorder="1" applyAlignment="1" applyProtection="1">
      <alignment horizontal="right"/>
    </xf>
    <xf numFmtId="0" fontId="0" fillId="0" borderId="0" xfId="0" applyFont="1" applyAlignment="1" applyProtection="1">
      <alignment horizontal="left"/>
    </xf>
    <xf numFmtId="0" fontId="0" fillId="0" borderId="0" xfId="0" applyAlignment="1" applyProtection="1">
      <alignment horizontal="center"/>
    </xf>
    <xf numFmtId="2" fontId="0" fillId="0" borderId="0" xfId="0" applyNumberFormat="1" applyAlignment="1" applyProtection="1">
      <alignment horizontal="center"/>
    </xf>
    <xf numFmtId="165" fontId="0" fillId="16" borderId="22" xfId="0" applyNumberFormat="1" applyFont="1" applyFill="1" applyBorder="1" applyAlignment="1" applyProtection="1"/>
    <xf numFmtId="0" fontId="0" fillId="16" borderId="40" xfId="0" applyFill="1" applyBorder="1" applyAlignment="1" applyProtection="1"/>
    <xf numFmtId="165" fontId="0" fillId="16" borderId="11" xfId="0" applyNumberFormat="1" applyFill="1" applyBorder="1" applyAlignment="1" applyProtection="1">
      <alignment horizontal="right"/>
    </xf>
    <xf numFmtId="0" fontId="0" fillId="0" borderId="30" xfId="0" applyFont="1" applyBorder="1" applyProtection="1"/>
    <xf numFmtId="0" fontId="0" fillId="0" borderId="34" xfId="0" applyBorder="1" applyProtection="1"/>
    <xf numFmtId="0" fontId="20" fillId="0" borderId="22" xfId="0" applyFont="1" applyBorder="1" applyAlignment="1" applyProtection="1">
      <alignment horizontal="center"/>
    </xf>
    <xf numFmtId="0" fontId="0" fillId="0" borderId="40" xfId="0" applyBorder="1" applyAlignment="1" applyProtection="1">
      <alignment horizontal="center"/>
    </xf>
    <xf numFmtId="2" fontId="0" fillId="0" borderId="40" xfId="0" applyNumberFormat="1" applyBorder="1" applyAlignment="1" applyProtection="1">
      <alignment horizontal="center"/>
    </xf>
    <xf numFmtId="165" fontId="0" fillId="0" borderId="40" xfId="0" applyNumberFormat="1" applyBorder="1" applyAlignment="1" applyProtection="1">
      <alignment horizontal="center"/>
    </xf>
    <xf numFmtId="0" fontId="0" fillId="0" borderId="11" xfId="0" applyBorder="1" applyAlignment="1" applyProtection="1">
      <alignment horizontal="center"/>
    </xf>
    <xf numFmtId="1" fontId="0" fillId="0" borderId="0" xfId="0" applyNumberFormat="1"/>
    <xf numFmtId="0" fontId="18" fillId="0" borderId="0" xfId="0" applyFont="1" applyAlignment="1"/>
    <xf numFmtId="0" fontId="18" fillId="0" borderId="29" xfId="0" applyFont="1" applyFill="1" applyBorder="1" applyAlignment="1">
      <alignment horizontal="center"/>
    </xf>
    <xf numFmtId="1" fontId="0" fillId="0" borderId="0" xfId="0" applyNumberFormat="1" applyFill="1"/>
    <xf numFmtId="0" fontId="0" fillId="0" borderId="0" xfId="0" applyFill="1"/>
    <xf numFmtId="0" fontId="0" fillId="6" borderId="0" xfId="0" applyFill="1"/>
    <xf numFmtId="0" fontId="0" fillId="6" borderId="23" xfId="0" applyFill="1" applyBorder="1" applyProtection="1"/>
    <xf numFmtId="0" fontId="0" fillId="6" borderId="23" xfId="0" applyFont="1" applyFill="1" applyBorder="1" applyAlignment="1" applyProtection="1">
      <alignment horizontal="center"/>
    </xf>
    <xf numFmtId="1" fontId="0" fillId="6" borderId="12" xfId="0" applyNumberFormat="1" applyFont="1" applyFill="1" applyBorder="1" applyAlignment="1" applyProtection="1">
      <alignment horizontal="center"/>
    </xf>
    <xf numFmtId="1" fontId="0" fillId="6" borderId="23" xfId="0" applyNumberFormat="1" applyFont="1" applyFill="1" applyBorder="1" applyAlignment="1" applyProtection="1">
      <alignment horizontal="center"/>
    </xf>
    <xf numFmtId="0" fontId="0" fillId="6" borderId="0" xfId="0" applyFont="1" applyFill="1" applyAlignment="1">
      <alignment horizontal="center"/>
    </xf>
    <xf numFmtId="0" fontId="0" fillId="6" borderId="26" xfId="0" applyFont="1" applyFill="1" applyBorder="1" applyProtection="1"/>
    <xf numFmtId="0" fontId="0" fillId="6" borderId="26" xfId="0" applyFont="1" applyFill="1" applyBorder="1" applyAlignment="1" applyProtection="1">
      <alignment horizontal="center"/>
    </xf>
    <xf numFmtId="1" fontId="0" fillId="6" borderId="26" xfId="0" applyNumberFormat="1" applyFont="1" applyFill="1" applyBorder="1" applyAlignment="1" applyProtection="1">
      <alignment horizontal="center"/>
    </xf>
    <xf numFmtId="1" fontId="0" fillId="6" borderId="15" xfId="0" applyNumberFormat="1" applyFont="1" applyFill="1" applyBorder="1" applyAlignment="1" applyProtection="1">
      <alignment horizontal="center"/>
    </xf>
    <xf numFmtId="0" fontId="0" fillId="6" borderId="0" xfId="0" applyFill="1" applyProtection="1"/>
    <xf numFmtId="0" fontId="0" fillId="0" borderId="0" xfId="0" applyAlignment="1" applyProtection="1">
      <alignment horizontal="center"/>
      <protection locked="0"/>
    </xf>
    <xf numFmtId="165" fontId="0" fillId="0" borderId="0" xfId="0" applyNumberFormat="1" applyProtection="1">
      <protection locked="0"/>
    </xf>
    <xf numFmtId="1" fontId="0" fillId="6" borderId="0" xfId="0" applyNumberFormat="1" applyFill="1" applyAlignment="1" applyProtection="1">
      <alignment horizontal="center"/>
    </xf>
    <xf numFmtId="0" fontId="0" fillId="6" borderId="0" xfId="0" applyFill="1" applyAlignment="1" applyProtection="1">
      <alignment horizontal="center"/>
    </xf>
    <xf numFmtId="1" fontId="0" fillId="0" borderId="0" xfId="0" applyNumberFormat="1" applyProtection="1">
      <protection locked="0"/>
    </xf>
    <xf numFmtId="0" fontId="0" fillId="24" borderId="23" xfId="0" applyFill="1" applyBorder="1" applyProtection="1"/>
    <xf numFmtId="0" fontId="0" fillId="16" borderId="23" xfId="0" applyFont="1" applyFill="1" applyBorder="1" applyAlignment="1" applyProtection="1">
      <alignment horizontal="center"/>
    </xf>
    <xf numFmtId="1" fontId="0" fillId="0" borderId="12" xfId="0" applyNumberFormat="1" applyFont="1" applyFill="1" applyBorder="1" applyAlignment="1" applyProtection="1">
      <alignment horizontal="center"/>
    </xf>
    <xf numFmtId="1" fontId="0" fillId="16" borderId="12" xfId="0" applyNumberFormat="1" applyFont="1" applyFill="1" applyBorder="1" applyAlignment="1" applyProtection="1">
      <alignment horizontal="center"/>
    </xf>
    <xf numFmtId="0" fontId="0" fillId="24" borderId="26" xfId="0" applyFont="1" applyFill="1" applyBorder="1" applyProtection="1"/>
    <xf numFmtId="0" fontId="0" fillId="16" borderId="26" xfId="0" applyFont="1" applyFill="1" applyBorder="1" applyAlignment="1" applyProtection="1">
      <alignment horizontal="center"/>
    </xf>
    <xf numFmtId="0" fontId="0" fillId="24" borderId="13" xfId="0" applyFill="1" applyBorder="1" applyProtection="1"/>
    <xf numFmtId="0" fontId="0" fillId="0" borderId="41" xfId="0" applyFill="1" applyBorder="1" applyAlignment="1" applyProtection="1">
      <alignment horizontal="center"/>
    </xf>
    <xf numFmtId="165" fontId="0" fillId="0" borderId="13" xfId="0" applyNumberFormat="1" applyFill="1" applyBorder="1" applyAlignment="1" applyProtection="1">
      <alignment horizontal="center"/>
    </xf>
    <xf numFmtId="165" fontId="0" fillId="0" borderId="30" xfId="0" applyNumberFormat="1" applyFill="1" applyBorder="1" applyAlignment="1" applyProtection="1">
      <alignment horizontal="right"/>
    </xf>
    <xf numFmtId="0" fontId="0" fillId="0" borderId="42" xfId="0" applyFill="1" applyBorder="1" applyAlignment="1" applyProtection="1">
      <alignment horizontal="center"/>
    </xf>
    <xf numFmtId="0" fontId="0" fillId="0" borderId="13" xfId="0" applyFill="1" applyBorder="1" applyProtection="1"/>
    <xf numFmtId="0" fontId="0" fillId="16" borderId="13" xfId="0" applyFill="1" applyBorder="1" applyProtection="1"/>
    <xf numFmtId="0" fontId="0" fillId="16" borderId="42" xfId="0" applyFill="1" applyBorder="1" applyAlignment="1" applyProtection="1">
      <alignment horizontal="center"/>
    </xf>
    <xf numFmtId="165" fontId="0" fillId="16" borderId="13" xfId="0" applyNumberFormat="1" applyFill="1" applyBorder="1" applyAlignment="1" applyProtection="1">
      <alignment horizontal="center"/>
    </xf>
    <xf numFmtId="0" fontId="0" fillId="0" borderId="0" xfId="0" applyFont="1" applyBorder="1" applyAlignment="1">
      <alignment horizontal="right"/>
    </xf>
    <xf numFmtId="0" fontId="0" fillId="0" borderId="0" xfId="0" applyFont="1" applyBorder="1" applyAlignment="1">
      <alignment horizontal="center"/>
    </xf>
    <xf numFmtId="0" fontId="0" fillId="0" borderId="0" xfId="0" applyBorder="1" applyAlignment="1">
      <alignment horizontal="center"/>
    </xf>
    <xf numFmtId="0" fontId="0" fillId="0" borderId="0" xfId="0" applyBorder="1" applyAlignment="1">
      <alignment horizontal="left"/>
    </xf>
    <xf numFmtId="0" fontId="18" fillId="0" borderId="0" xfId="0" applyFont="1" applyBorder="1" applyAlignment="1" applyProtection="1">
      <alignment horizontal="left"/>
    </xf>
    <xf numFmtId="0" fontId="0" fillId="0" borderId="0" xfId="0" applyFont="1" applyBorder="1" applyAlignment="1">
      <alignment horizontal="left"/>
    </xf>
    <xf numFmtId="0" fontId="0" fillId="0" borderId="0" xfId="0" applyBorder="1" applyAlignment="1"/>
    <xf numFmtId="0" fontId="0" fillId="0" borderId="0" xfId="0" applyBorder="1" applyAlignment="1">
      <alignment vertical="center" wrapText="1"/>
    </xf>
    <xf numFmtId="0" fontId="0" fillId="0" borderId="12" xfId="0" applyBorder="1"/>
    <xf numFmtId="0" fontId="0" fillId="0" borderId="0" xfId="0" applyBorder="1" applyAlignment="1">
      <alignment horizontal="center" vertical="top"/>
    </xf>
    <xf numFmtId="0" fontId="0" fillId="0" borderId="0" xfId="0" applyBorder="1" applyAlignment="1">
      <alignment vertical="top"/>
    </xf>
    <xf numFmtId="0" fontId="28" fillId="0" borderId="0" xfId="0" applyFont="1" applyBorder="1" applyAlignment="1">
      <alignment horizontal="right" vertical="center" wrapText="1"/>
    </xf>
    <xf numFmtId="0" fontId="0" fillId="0" borderId="0" xfId="0" applyBorder="1" applyAlignment="1">
      <alignment horizontal="left" vertical="center"/>
    </xf>
    <xf numFmtId="0" fontId="29" fillId="0" borderId="0" xfId="0" applyFont="1" applyBorder="1" applyAlignment="1">
      <alignment horizontal="center"/>
    </xf>
    <xf numFmtId="0" fontId="29" fillId="0" borderId="0" xfId="0" applyFont="1" applyBorder="1" applyAlignment="1" applyProtection="1">
      <alignment horizontal="left"/>
    </xf>
    <xf numFmtId="0" fontId="29" fillId="0" borderId="0" xfId="0" applyFont="1"/>
    <xf numFmtId="0" fontId="0" fillId="0" borderId="0" xfId="0" applyFont="1" applyFill="1" applyBorder="1"/>
    <xf numFmtId="2" fontId="0" fillId="0" borderId="0" xfId="0" applyNumberFormat="1" applyProtection="1">
      <protection locked="0"/>
    </xf>
    <xf numFmtId="49" fontId="0" fillId="0" borderId="14" xfId="0" applyNumberFormat="1" applyBorder="1" applyProtection="1">
      <protection locked="0"/>
    </xf>
    <xf numFmtId="0" fontId="0" fillId="0" borderId="0" xfId="0" applyFont="1" applyBorder="1" applyAlignment="1">
      <alignment horizontal="left" wrapText="1"/>
    </xf>
    <xf numFmtId="0" fontId="0" fillId="0" borderId="0" xfId="0" applyBorder="1" applyAlignment="1">
      <alignment horizontal="left" wrapText="1"/>
    </xf>
    <xf numFmtId="0" fontId="18" fillId="0" borderId="12" xfId="0" applyFont="1" applyBorder="1" applyAlignment="1">
      <alignment horizontal="center"/>
    </xf>
    <xf numFmtId="0" fontId="18" fillId="0" borderId="0" xfId="0" applyFont="1" applyBorder="1" applyAlignment="1">
      <alignment horizontal="center"/>
    </xf>
    <xf numFmtId="0" fontId="0" fillId="0" borderId="14" xfId="0" applyFont="1" applyBorder="1" applyAlignment="1">
      <alignment horizontal="center" wrapText="1"/>
    </xf>
    <xf numFmtId="0" fontId="18" fillId="0" borderId="0" xfId="0" applyFont="1" applyBorder="1" applyAlignment="1" applyProtection="1">
      <alignment horizontal="center"/>
      <protection locked="0"/>
    </xf>
    <xf numFmtId="0" fontId="25" fillId="0" borderId="0" xfId="0" applyFont="1" applyBorder="1" applyAlignment="1">
      <alignment horizontal="center"/>
    </xf>
    <xf numFmtId="0" fontId="18" fillId="0" borderId="0" xfId="0" applyFont="1" applyBorder="1" applyAlignment="1" applyProtection="1">
      <alignment horizontal="center"/>
    </xf>
    <xf numFmtId="2" fontId="20" fillId="0" borderId="0" xfId="0" applyNumberFormat="1" applyFont="1" applyFill="1" applyBorder="1" applyAlignment="1" applyProtection="1">
      <alignment horizontal="center"/>
    </xf>
    <xf numFmtId="2" fontId="26" fillId="19" borderId="0" xfId="0" applyNumberFormat="1" applyFont="1" applyFill="1" applyBorder="1" applyAlignment="1" applyProtection="1">
      <alignment horizontal="center"/>
    </xf>
    <xf numFmtId="0" fontId="20" fillId="0" borderId="12" xfId="0" applyFont="1" applyBorder="1" applyAlignment="1" applyProtection="1">
      <alignment horizontal="center"/>
    </xf>
    <xf numFmtId="0" fontId="0" fillId="0" borderId="0" xfId="0" applyFill="1" applyBorder="1" applyAlignment="1">
      <alignment horizontal="center"/>
    </xf>
    <xf numFmtId="0" fontId="20" fillId="0" borderId="0" xfId="0" applyFont="1" applyFill="1" applyBorder="1" applyAlignment="1">
      <alignment horizontal="center"/>
    </xf>
    <xf numFmtId="1" fontId="0" fillId="6" borderId="12" xfId="0" applyNumberFormat="1" applyFont="1" applyFill="1" applyBorder="1" applyAlignment="1" applyProtection="1">
      <alignment horizontal="center"/>
    </xf>
    <xf numFmtId="1" fontId="0" fillId="0" borderId="0" xfId="0" applyNumberFormat="1" applyFont="1" applyBorder="1" applyAlignment="1" applyProtection="1">
      <alignment horizontal="center" vertical="top" wrapText="1"/>
      <protection locked="0"/>
    </xf>
    <xf numFmtId="0" fontId="18" fillId="0" borderId="29" xfId="0" applyFont="1" applyBorder="1" applyAlignment="1" applyProtection="1">
      <alignment horizontal="center"/>
    </xf>
    <xf numFmtId="1" fontId="0" fillId="0" borderId="12" xfId="0" applyNumberFormat="1" applyFont="1" applyFill="1" applyBorder="1" applyAlignment="1" applyProtection="1">
      <alignment horizontal="center"/>
    </xf>
    <xf numFmtId="1" fontId="0" fillId="16" borderId="12" xfId="0" applyNumberFormat="1" applyFont="1" applyFill="1" applyBorder="1" applyAlignment="1" applyProtection="1">
      <alignment horizontal="center"/>
    </xf>
    <xf numFmtId="0" fontId="0" fillId="0" borderId="0" xfId="0" applyFont="1" applyBorder="1" applyAlignment="1">
      <alignment horizontal="left" vertical="center"/>
    </xf>
    <xf numFmtId="49" fontId="27" fillId="0" borderId="14" xfId="0" applyNumberFormat="1" applyFont="1" applyBorder="1" applyAlignment="1">
      <alignment horizontal="center" vertical="center" wrapText="1"/>
    </xf>
    <xf numFmtId="0" fontId="0" fillId="0" borderId="12" xfId="0" applyBorder="1" applyAlignment="1">
      <alignment horizontal="center"/>
    </xf>
    <xf numFmtId="0" fontId="0" fillId="0" borderId="0" xfId="0" applyFont="1" applyBorder="1" applyAlignment="1">
      <alignment horizontal="right"/>
    </xf>
    <xf numFmtId="0" fontId="0" fillId="0" borderId="15" xfId="0" applyFont="1" applyBorder="1" applyAlignment="1">
      <alignment horizontal="left"/>
    </xf>
    <xf numFmtId="0" fontId="0" fillId="0" borderId="0" xfId="0" applyBorder="1" applyAlignment="1">
      <alignment horizontal="center" vertical="top"/>
    </xf>
    <xf numFmtId="0" fontId="0" fillId="0" borderId="0" xfId="0" applyBorder="1" applyAlignment="1">
      <alignment vertical="top"/>
    </xf>
    <xf numFmtId="0" fontId="18" fillId="0" borderId="0" xfId="0" applyFont="1" applyBorder="1" applyAlignment="1">
      <alignment horizontal="left" vertical="center"/>
    </xf>
    <xf numFmtId="0" fontId="29" fillId="0" borderId="43" xfId="0" applyFont="1" applyBorder="1" applyAlignment="1">
      <alignment horizontal="center" vertical="center"/>
    </xf>
    <xf numFmtId="0" fontId="18" fillId="0" borderId="0" xfId="0" applyFont="1" applyBorder="1" applyAlignment="1">
      <alignment horizontal="left"/>
    </xf>
    <xf numFmtId="0" fontId="18" fillId="0" borderId="43" xfId="0" applyFont="1" applyBorder="1"/>
    <xf numFmtId="0" fontId="0" fillId="0" borderId="0" xfId="0" applyFont="1" applyBorder="1" applyAlignment="1">
      <alignment horizontal="center"/>
    </xf>
  </cellXfs>
  <cellStyles count="42">
    <cellStyle name="20% - Énfasis1" xfId="1" builtinId="30" customBuiltin="1"/>
    <cellStyle name="20% - Énfasis2" xfId="2" builtinId="34" customBuiltin="1"/>
    <cellStyle name="20% - Énfasis3" xfId="3" builtinId="38" customBuiltin="1"/>
    <cellStyle name="20% - Énfasis4" xfId="4" builtinId="42" customBuiltin="1"/>
    <cellStyle name="20% - Énfasis5" xfId="5" builtinId="46" customBuiltin="1"/>
    <cellStyle name="20% - Énfasis6" xfId="6" builtinId="50" customBuiltin="1"/>
    <cellStyle name="40% - Énfasis1" xfId="7" builtinId="31" customBuiltin="1"/>
    <cellStyle name="40% - Énfasis2" xfId="8" builtinId="35" customBuiltin="1"/>
    <cellStyle name="40% - Énfasis3" xfId="9" builtinId="39" customBuiltin="1"/>
    <cellStyle name="40% - Énfasis4" xfId="10" builtinId="43" customBuiltin="1"/>
    <cellStyle name="40% - Énfasis5" xfId="11" builtinId="47" customBuiltin="1"/>
    <cellStyle name="40% - Énfasis6" xfId="12" builtinId="51" customBuiltin="1"/>
    <cellStyle name="60% - Énfasis1" xfId="13" builtinId="32" customBuiltin="1"/>
    <cellStyle name="60% - Énfasis2" xfId="14" builtinId="36" customBuiltin="1"/>
    <cellStyle name="60% - Énfasis3" xfId="15" builtinId="40" customBuiltin="1"/>
    <cellStyle name="60% - Énfasis4" xfId="16" builtinId="44" customBuiltin="1"/>
    <cellStyle name="60% - Énfasis5" xfId="17" builtinId="48" customBuiltin="1"/>
    <cellStyle name="60% - Énfasis6" xfId="18" builtinId="52" customBuiltin="1"/>
    <cellStyle name="Buena" xfId="19" builtinId="26" customBuiltin="1"/>
    <cellStyle name="Cálculo" xfId="20" builtinId="22" customBuiltin="1"/>
    <cellStyle name="Celda de comprobación" xfId="21" builtinId="23" customBuiltin="1"/>
    <cellStyle name="Celda vinculada" xfId="22" builtinId="24" customBuiltin="1"/>
    <cellStyle name="Encabezado 4" xfId="23" builtinId="19" customBuiltin="1"/>
    <cellStyle name="Énfasis1" xfId="24" builtinId="29" customBuiltin="1"/>
    <cellStyle name="Énfasis2" xfId="25" builtinId="33" customBuiltin="1"/>
    <cellStyle name="Énfasis3" xfId="26" builtinId="37" customBuiltin="1"/>
    <cellStyle name="Énfasis4" xfId="27" builtinId="41" customBuiltin="1"/>
    <cellStyle name="Énfasis5" xfId="28" builtinId="45" customBuiltin="1"/>
    <cellStyle name="Énfasis6" xfId="29" builtinId="49" customBuiltin="1"/>
    <cellStyle name="Entrada" xfId="30" builtinId="20" customBuiltin="1"/>
    <cellStyle name="Incorrecto" xfId="31" builtinId="27" customBuiltin="1"/>
    <cellStyle name="Neutral" xfId="32" builtinId="28" customBuiltin="1"/>
    <cellStyle name="Normal" xfId="0" builtinId="0"/>
    <cellStyle name="Notas" xfId="33" builtinId="10" customBuiltin="1"/>
    <cellStyle name="Salida" xfId="34" builtinId="21" customBuiltin="1"/>
    <cellStyle name="Texto de advertencia" xfId="35" builtinId="11" customBuiltin="1"/>
    <cellStyle name="Texto explicativo" xfId="36" builtinId="53" customBuiltin="1"/>
    <cellStyle name="Título" xfId="37" builtinId="15" customBuiltin="1"/>
    <cellStyle name="Título 1" xfId="38" builtinId="16" customBuiltin="1"/>
    <cellStyle name="Título 2" xfId="39" builtinId="17" customBuiltin="1"/>
    <cellStyle name="Título 3" xfId="40" builtinId="18" customBuiltin="1"/>
    <cellStyle name="Total" xfId="41" builtinId="25" customBuiltin="1"/>
  </cellStyles>
  <dxfs count="23">
    <dxf>
      <fill>
        <patternFill patternType="solid">
          <fgColor indexed="34"/>
          <bgColor indexed="13"/>
        </patternFill>
      </fill>
    </dxf>
    <dxf>
      <fill>
        <patternFill patternType="solid">
          <fgColor indexed="34"/>
          <bgColor indexed="13"/>
        </patternFill>
      </fill>
    </dxf>
    <dxf>
      <fill>
        <patternFill patternType="solid">
          <fgColor indexed="34"/>
          <bgColor indexed="13"/>
        </patternFill>
      </fill>
    </dxf>
    <dxf>
      <fill>
        <patternFill patternType="solid">
          <fgColor indexed="34"/>
          <bgColor indexed="13"/>
        </patternFill>
      </fill>
    </dxf>
    <dxf>
      <fill>
        <patternFill patternType="solid">
          <fgColor indexed="34"/>
          <bgColor indexed="13"/>
        </patternFill>
      </fill>
    </dxf>
    <dxf>
      <fill>
        <patternFill patternType="solid">
          <fgColor indexed="34"/>
          <bgColor indexed="13"/>
        </patternFill>
      </fill>
    </dxf>
    <dxf>
      <fill>
        <patternFill patternType="solid">
          <fgColor indexed="34"/>
          <bgColor indexed="13"/>
        </patternFill>
      </fill>
    </dxf>
    <dxf>
      <fill>
        <patternFill patternType="solid">
          <fgColor indexed="34"/>
          <bgColor indexed="13"/>
        </patternFill>
      </fill>
    </dxf>
    <dxf>
      <fill>
        <patternFill patternType="solid">
          <fgColor indexed="34"/>
          <bgColor indexed="13"/>
        </patternFill>
      </fill>
    </dxf>
    <dxf>
      <fill>
        <patternFill patternType="solid">
          <fgColor indexed="34"/>
          <bgColor indexed="13"/>
        </patternFill>
      </fill>
    </dxf>
    <dxf>
      <fill>
        <patternFill patternType="solid">
          <fgColor indexed="34"/>
          <bgColor indexed="13"/>
        </patternFill>
      </fill>
    </dxf>
    <dxf>
      <fill>
        <patternFill patternType="solid">
          <fgColor indexed="34"/>
          <bgColor indexed="13"/>
        </patternFill>
      </fill>
    </dxf>
    <dxf>
      <fill>
        <patternFill patternType="solid">
          <fgColor indexed="34"/>
          <bgColor indexed="13"/>
        </patternFill>
      </fill>
    </dxf>
    <dxf>
      <fill>
        <patternFill patternType="solid">
          <fgColor indexed="34"/>
          <bgColor indexed="13"/>
        </patternFill>
      </fill>
    </dxf>
    <dxf>
      <fill>
        <patternFill patternType="solid">
          <fgColor indexed="34"/>
          <bgColor indexed="13"/>
        </patternFill>
      </fill>
    </dxf>
    <dxf>
      <fill>
        <patternFill patternType="solid">
          <fgColor indexed="34"/>
          <bgColor indexed="13"/>
        </patternFill>
      </fill>
    </dxf>
    <dxf>
      <fill>
        <patternFill patternType="solid">
          <fgColor indexed="34"/>
          <bgColor indexed="13"/>
        </patternFill>
      </fill>
    </dxf>
    <dxf>
      <fill>
        <patternFill patternType="solid">
          <fgColor indexed="34"/>
          <bgColor indexed="13"/>
        </patternFill>
      </fill>
    </dxf>
    <dxf>
      <fill>
        <patternFill patternType="solid">
          <fgColor indexed="34"/>
          <bgColor indexed="13"/>
        </patternFill>
      </fill>
    </dxf>
    <dxf>
      <fill>
        <patternFill patternType="solid">
          <fgColor indexed="34"/>
          <bgColor indexed="13"/>
        </patternFill>
      </fill>
    </dxf>
    <dxf>
      <fill>
        <patternFill patternType="solid">
          <fgColor indexed="34"/>
          <bgColor indexed="13"/>
        </patternFill>
      </fill>
    </dxf>
    <dxf>
      <fill>
        <patternFill patternType="solid">
          <fgColor indexed="34"/>
          <bgColor indexed="13"/>
        </patternFill>
      </fill>
    </dxf>
    <dxf>
      <fill>
        <patternFill patternType="solid">
          <fgColor indexed="34"/>
          <bgColor indexed="13"/>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0.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2:IV23"/>
  <sheetViews>
    <sheetView workbookViewId="0">
      <selection activeCell="A21" sqref="A21"/>
    </sheetView>
  </sheetViews>
  <sheetFormatPr baseColWidth="10" defaultColWidth="9.109375" defaultRowHeight="13.2"/>
  <cols>
    <col min="1" max="1" width="117.44140625" customWidth="1"/>
  </cols>
  <sheetData>
    <row r="2" spans="1:256">
      <c r="A2" s="1" t="s">
        <v>0</v>
      </c>
    </row>
    <row r="3" spans="1:256" s="3" customFormat="1" ht="13.5" customHeight="1">
      <c r="A3" s="2" t="s">
        <v>1</v>
      </c>
    </row>
    <row r="4" spans="1:256" s="5" customFormat="1" ht="12.75" customHeight="1">
      <c r="A4" s="167" t="s">
        <v>2</v>
      </c>
      <c r="B4" s="168"/>
      <c r="C4" s="168"/>
      <c r="D4" s="168"/>
      <c r="E4" s="168"/>
      <c r="F4" s="168"/>
      <c r="G4" s="168"/>
      <c r="H4" s="168"/>
      <c r="I4" s="168"/>
      <c r="J4" s="168"/>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c r="AS4" s="168"/>
      <c r="AT4" s="168"/>
      <c r="AU4" s="168"/>
      <c r="AV4" s="168"/>
      <c r="AW4" s="168"/>
      <c r="AX4" s="168"/>
      <c r="AY4" s="168"/>
      <c r="AZ4" s="168"/>
      <c r="BA4" s="168"/>
      <c r="BB4" s="168"/>
      <c r="BC4" s="168"/>
      <c r="BD4" s="168"/>
      <c r="BE4" s="168"/>
      <c r="BF4" s="168"/>
      <c r="BG4" s="168"/>
      <c r="BH4" s="168"/>
      <c r="BI4" s="168"/>
      <c r="BJ4" s="168"/>
      <c r="BK4" s="168"/>
      <c r="BL4" s="168"/>
      <c r="BM4" s="168"/>
      <c r="BN4" s="168"/>
      <c r="BO4" s="168"/>
      <c r="BP4" s="168"/>
      <c r="BQ4" s="168"/>
      <c r="BR4" s="168"/>
      <c r="BS4" s="168"/>
      <c r="BT4" s="168"/>
      <c r="BU4" s="168"/>
      <c r="BV4" s="168"/>
      <c r="BW4" s="168"/>
      <c r="BX4" s="168"/>
      <c r="BY4" s="168"/>
      <c r="BZ4" s="168"/>
      <c r="CA4" s="168"/>
      <c r="CB4" s="168"/>
      <c r="CC4" s="168"/>
      <c r="CD4" s="168"/>
      <c r="CE4" s="168"/>
      <c r="CF4" s="168"/>
      <c r="CG4" s="168"/>
      <c r="CH4" s="168"/>
      <c r="CI4" s="168"/>
      <c r="CJ4" s="168"/>
      <c r="CK4" s="168"/>
      <c r="CL4" s="168"/>
      <c r="CM4" s="168"/>
      <c r="CN4" s="168"/>
      <c r="CO4" s="168"/>
      <c r="CP4" s="168"/>
      <c r="CQ4" s="168"/>
      <c r="CR4" s="168"/>
      <c r="CS4" s="168"/>
      <c r="CT4" s="168"/>
      <c r="CU4" s="168"/>
      <c r="CV4" s="168"/>
      <c r="CW4" s="168"/>
      <c r="CX4" s="168"/>
      <c r="CY4" s="168"/>
      <c r="CZ4" s="168"/>
      <c r="DA4" s="168"/>
      <c r="DB4" s="168"/>
      <c r="DC4" s="168"/>
      <c r="DD4" s="168"/>
      <c r="DE4" s="168"/>
      <c r="DF4" s="168"/>
      <c r="DG4" s="168"/>
      <c r="DH4" s="168"/>
      <c r="DI4" s="168"/>
      <c r="DJ4" s="168"/>
      <c r="DK4" s="168"/>
      <c r="DL4" s="168"/>
      <c r="DM4" s="168"/>
      <c r="DN4" s="168"/>
      <c r="DO4" s="168"/>
      <c r="DP4" s="168"/>
      <c r="DQ4" s="168"/>
      <c r="DR4" s="168"/>
      <c r="DS4" s="168"/>
      <c r="DT4" s="168"/>
      <c r="DU4" s="168"/>
      <c r="DV4" s="168"/>
      <c r="DW4" s="168"/>
      <c r="DX4" s="168"/>
      <c r="DY4" s="168"/>
      <c r="DZ4" s="168"/>
      <c r="EA4" s="168"/>
      <c r="EB4" s="168"/>
      <c r="EC4" s="168"/>
      <c r="ED4" s="168"/>
      <c r="EE4" s="168"/>
      <c r="EF4" s="168"/>
      <c r="EG4" s="168"/>
      <c r="EH4" s="168"/>
      <c r="EI4" s="168"/>
      <c r="EJ4" s="168"/>
      <c r="EK4" s="168"/>
      <c r="EL4" s="168"/>
      <c r="EM4" s="168"/>
      <c r="EN4" s="168"/>
      <c r="EO4" s="168"/>
      <c r="EP4" s="168"/>
      <c r="EQ4" s="168"/>
      <c r="ER4" s="168"/>
      <c r="ES4" s="168"/>
      <c r="ET4" s="168"/>
      <c r="EU4" s="168"/>
      <c r="EV4" s="168"/>
      <c r="EW4" s="168"/>
      <c r="EX4" s="168"/>
      <c r="EY4" s="168"/>
      <c r="EZ4" s="168"/>
      <c r="FA4" s="168"/>
      <c r="FB4" s="168"/>
      <c r="FC4" s="168"/>
      <c r="FD4" s="168"/>
      <c r="FE4" s="168"/>
      <c r="FF4" s="168"/>
      <c r="FG4" s="168"/>
      <c r="FH4" s="168"/>
      <c r="FI4" s="168"/>
      <c r="FJ4" s="168"/>
      <c r="FK4" s="168"/>
      <c r="FL4" s="168"/>
      <c r="FM4" s="168"/>
      <c r="FN4" s="168"/>
      <c r="FO4" s="168"/>
      <c r="FP4" s="168"/>
      <c r="FQ4" s="168"/>
      <c r="FR4" s="168"/>
      <c r="FS4" s="168"/>
      <c r="FT4" s="168"/>
      <c r="FU4" s="168"/>
      <c r="FV4" s="168"/>
      <c r="FW4" s="168"/>
      <c r="FX4" s="168"/>
      <c r="FY4" s="168"/>
      <c r="FZ4" s="168"/>
      <c r="GA4" s="168"/>
      <c r="GB4" s="168"/>
      <c r="GC4" s="168"/>
      <c r="GD4" s="168"/>
      <c r="GE4" s="168"/>
      <c r="GF4" s="168"/>
      <c r="GG4" s="168"/>
      <c r="GH4" s="168"/>
      <c r="GI4" s="168"/>
      <c r="GJ4" s="168"/>
      <c r="GK4" s="168"/>
      <c r="GL4" s="168"/>
      <c r="GM4" s="168"/>
      <c r="GN4" s="168"/>
      <c r="GO4" s="168"/>
      <c r="GP4" s="168"/>
      <c r="GQ4" s="168"/>
      <c r="GR4" s="168"/>
      <c r="GS4" s="168"/>
      <c r="GT4" s="168"/>
      <c r="GU4" s="168"/>
      <c r="GV4" s="168"/>
      <c r="GW4" s="168"/>
      <c r="GX4" s="168"/>
      <c r="GY4" s="168"/>
      <c r="GZ4" s="168"/>
      <c r="HA4" s="168"/>
      <c r="HB4" s="168"/>
      <c r="HC4" s="168"/>
      <c r="HD4" s="168"/>
      <c r="HE4" s="168"/>
      <c r="HF4" s="168"/>
      <c r="HG4" s="168"/>
      <c r="HH4" s="168"/>
      <c r="HI4" s="168"/>
      <c r="HJ4" s="168"/>
      <c r="HK4" s="168"/>
      <c r="HL4" s="168"/>
      <c r="HM4" s="168"/>
      <c r="HN4" s="168"/>
      <c r="HO4" s="168"/>
      <c r="HP4" s="168"/>
      <c r="HQ4" s="168"/>
      <c r="HR4" s="168"/>
      <c r="HS4" s="168"/>
      <c r="HT4" s="168"/>
      <c r="HU4" s="168"/>
      <c r="HV4" s="168"/>
      <c r="HW4" s="168"/>
      <c r="HX4" s="168"/>
      <c r="HY4" s="168"/>
      <c r="HZ4" s="168"/>
      <c r="IA4" s="168"/>
      <c r="IB4" s="168"/>
      <c r="IC4" s="168"/>
      <c r="ID4" s="168"/>
      <c r="IE4" s="168"/>
      <c r="IF4" s="168"/>
      <c r="IG4" s="168"/>
      <c r="IH4" s="168"/>
      <c r="II4" s="168"/>
      <c r="IJ4" s="168"/>
      <c r="IK4" s="168"/>
      <c r="IL4" s="168"/>
      <c r="IM4" s="168"/>
      <c r="IN4" s="168"/>
      <c r="IO4" s="168"/>
      <c r="IP4" s="168"/>
      <c r="IQ4" s="168"/>
      <c r="IR4" s="168"/>
      <c r="IS4" s="168"/>
      <c r="IT4" s="168"/>
      <c r="IU4" s="168"/>
      <c r="IV4" s="168"/>
    </row>
    <row r="5" spans="1:256" s="4" customFormat="1">
      <c r="A5" s="167"/>
      <c r="B5" s="167"/>
      <c r="C5" s="167"/>
      <c r="D5" s="167"/>
      <c r="E5" s="167"/>
      <c r="F5" s="167"/>
      <c r="G5" s="167"/>
      <c r="H5" s="167"/>
      <c r="I5" s="167"/>
      <c r="J5" s="167"/>
      <c r="K5" s="167"/>
      <c r="L5" s="167"/>
      <c r="M5" s="167"/>
      <c r="N5" s="167"/>
      <c r="O5" s="167"/>
      <c r="P5" s="167"/>
      <c r="Q5" s="167"/>
      <c r="R5" s="167"/>
      <c r="S5" s="167"/>
      <c r="T5" s="167"/>
      <c r="U5" s="167"/>
      <c r="V5" s="167"/>
      <c r="W5" s="167"/>
      <c r="X5" s="167"/>
      <c r="Y5" s="167"/>
      <c r="Z5" s="167"/>
      <c r="AA5" s="167"/>
      <c r="AB5" s="167"/>
      <c r="AC5" s="167"/>
      <c r="AD5" s="167"/>
      <c r="AE5" s="167"/>
      <c r="AF5" s="167"/>
      <c r="AG5" s="167"/>
      <c r="AH5" s="167"/>
      <c r="AI5" s="167"/>
      <c r="AJ5" s="167"/>
      <c r="AK5" s="167"/>
      <c r="AL5" s="167"/>
      <c r="AM5" s="167"/>
      <c r="AN5" s="167"/>
      <c r="AO5" s="167"/>
      <c r="AP5" s="167"/>
      <c r="AQ5" s="167"/>
      <c r="AR5" s="167"/>
      <c r="AS5" s="167"/>
      <c r="AT5" s="167"/>
      <c r="AU5" s="167"/>
      <c r="AV5" s="167"/>
      <c r="AW5" s="167"/>
      <c r="AX5" s="167"/>
      <c r="AY5" s="167"/>
      <c r="AZ5" s="167"/>
      <c r="BA5" s="167"/>
      <c r="BB5" s="167"/>
      <c r="BC5" s="167"/>
      <c r="BD5" s="167"/>
      <c r="BE5" s="167"/>
      <c r="BF5" s="167"/>
      <c r="BG5" s="167"/>
      <c r="BH5" s="167"/>
      <c r="BI5" s="167"/>
      <c r="BJ5" s="167"/>
      <c r="BK5" s="167"/>
      <c r="BL5" s="167"/>
      <c r="BM5" s="167"/>
      <c r="BN5" s="167"/>
      <c r="BO5" s="167"/>
      <c r="BP5" s="167"/>
      <c r="BQ5" s="167"/>
      <c r="BR5" s="167"/>
      <c r="BS5" s="167"/>
      <c r="BT5" s="167"/>
      <c r="BU5" s="167"/>
      <c r="BV5" s="167"/>
      <c r="BW5" s="167"/>
      <c r="BX5" s="167"/>
      <c r="BY5" s="167"/>
      <c r="BZ5" s="167"/>
      <c r="CA5" s="167"/>
      <c r="CB5" s="167"/>
      <c r="CC5" s="167"/>
      <c r="CD5" s="167"/>
      <c r="CE5" s="167"/>
      <c r="CF5" s="167"/>
      <c r="CG5" s="167"/>
      <c r="CH5" s="167"/>
      <c r="CI5" s="167"/>
      <c r="CJ5" s="167"/>
      <c r="CK5" s="167"/>
      <c r="CL5" s="167"/>
      <c r="CM5" s="167"/>
      <c r="CN5" s="167"/>
      <c r="CO5" s="167"/>
      <c r="CP5" s="167"/>
      <c r="CQ5" s="167"/>
      <c r="CR5" s="167"/>
      <c r="CS5" s="167"/>
      <c r="CT5" s="167"/>
      <c r="CU5" s="167"/>
      <c r="CV5" s="167"/>
      <c r="CW5" s="167"/>
      <c r="CX5" s="167"/>
      <c r="CY5" s="167"/>
      <c r="CZ5" s="167"/>
      <c r="DA5" s="167"/>
      <c r="DB5" s="167"/>
      <c r="DC5" s="167"/>
      <c r="DD5" s="167"/>
      <c r="DE5" s="167"/>
      <c r="DF5" s="167"/>
      <c r="DG5" s="167"/>
      <c r="DH5" s="167"/>
      <c r="DI5" s="167"/>
      <c r="DJ5" s="167"/>
      <c r="DK5" s="167"/>
      <c r="DL5" s="167"/>
      <c r="DM5" s="167"/>
      <c r="DN5" s="167"/>
      <c r="DO5" s="167"/>
      <c r="DP5" s="167"/>
      <c r="DQ5" s="167"/>
      <c r="DR5" s="167"/>
      <c r="DS5" s="167"/>
      <c r="DT5" s="167"/>
      <c r="DU5" s="167"/>
      <c r="DV5" s="167"/>
      <c r="DW5" s="167"/>
      <c r="DX5" s="167"/>
      <c r="DY5" s="167"/>
      <c r="DZ5" s="167"/>
      <c r="EA5" s="167"/>
      <c r="EB5" s="167"/>
      <c r="EC5" s="167"/>
      <c r="ED5" s="167"/>
      <c r="EE5" s="167"/>
      <c r="EF5" s="167"/>
      <c r="EG5" s="167"/>
      <c r="EH5" s="167"/>
      <c r="EI5" s="167"/>
      <c r="EJ5" s="167"/>
      <c r="EK5" s="167"/>
      <c r="EL5" s="167"/>
      <c r="EM5" s="167"/>
      <c r="EN5" s="167"/>
      <c r="EO5" s="167"/>
      <c r="EP5" s="167"/>
      <c r="EQ5" s="167"/>
      <c r="ER5" s="167"/>
      <c r="ES5" s="167"/>
      <c r="ET5" s="167"/>
      <c r="EU5" s="167"/>
      <c r="EV5" s="167"/>
      <c r="EW5" s="167"/>
      <c r="EX5" s="167"/>
      <c r="EY5" s="167"/>
      <c r="EZ5" s="167"/>
      <c r="FA5" s="167"/>
      <c r="FB5" s="167"/>
      <c r="FC5" s="167"/>
      <c r="FD5" s="167"/>
      <c r="FE5" s="167"/>
      <c r="FF5" s="167"/>
      <c r="FG5" s="167"/>
      <c r="FH5" s="167"/>
      <c r="FI5" s="167"/>
      <c r="FJ5" s="167"/>
      <c r="FK5" s="167"/>
      <c r="FL5" s="167"/>
      <c r="FM5" s="167"/>
      <c r="FN5" s="167"/>
      <c r="FO5" s="167"/>
      <c r="FP5" s="167"/>
      <c r="FQ5" s="167"/>
      <c r="FR5" s="167"/>
      <c r="FS5" s="167"/>
      <c r="FT5" s="167"/>
      <c r="FU5" s="167"/>
      <c r="FV5" s="167"/>
      <c r="FW5" s="167"/>
      <c r="FX5" s="167"/>
      <c r="FY5" s="167"/>
      <c r="FZ5" s="167"/>
      <c r="GA5" s="167"/>
      <c r="GB5" s="167"/>
      <c r="GC5" s="167"/>
      <c r="GD5" s="167"/>
      <c r="GE5" s="167"/>
      <c r="GF5" s="167"/>
      <c r="GG5" s="167"/>
      <c r="GH5" s="167"/>
      <c r="GI5" s="167"/>
      <c r="GJ5" s="167"/>
      <c r="GK5" s="167"/>
      <c r="GL5" s="167"/>
      <c r="GM5" s="167"/>
      <c r="GN5" s="167"/>
      <c r="GO5" s="167"/>
      <c r="GP5" s="167"/>
      <c r="GQ5" s="167"/>
      <c r="GR5" s="167"/>
      <c r="GS5" s="167"/>
      <c r="GT5" s="167"/>
      <c r="GU5" s="167"/>
      <c r="GV5" s="167"/>
      <c r="GW5" s="167"/>
      <c r="GX5" s="167"/>
      <c r="GY5" s="167"/>
      <c r="GZ5" s="167"/>
      <c r="HA5" s="167"/>
      <c r="HB5" s="167"/>
      <c r="HC5" s="167"/>
      <c r="HD5" s="167"/>
      <c r="HE5" s="167"/>
      <c r="HF5" s="167"/>
      <c r="HG5" s="167"/>
      <c r="HH5" s="167"/>
      <c r="HI5" s="167"/>
      <c r="HJ5" s="167"/>
      <c r="HK5" s="167"/>
      <c r="HL5" s="167"/>
      <c r="HM5" s="167"/>
      <c r="HN5" s="167"/>
      <c r="HO5" s="167"/>
      <c r="HP5" s="167"/>
      <c r="HQ5" s="167"/>
      <c r="HR5" s="167"/>
      <c r="HS5" s="167"/>
      <c r="HT5" s="167"/>
      <c r="HU5" s="167"/>
      <c r="HV5" s="167"/>
      <c r="HW5" s="167"/>
      <c r="HX5" s="167"/>
      <c r="HY5" s="167"/>
      <c r="HZ5" s="167"/>
      <c r="IA5" s="167"/>
      <c r="IB5" s="167"/>
      <c r="IC5" s="167"/>
      <c r="ID5" s="167"/>
      <c r="IE5" s="167"/>
      <c r="IF5" s="167"/>
      <c r="IG5" s="167"/>
      <c r="IH5" s="167"/>
      <c r="II5" s="167"/>
      <c r="IJ5" s="167"/>
      <c r="IK5" s="167"/>
      <c r="IL5" s="167"/>
      <c r="IM5" s="167"/>
      <c r="IN5" s="167"/>
      <c r="IO5" s="167"/>
      <c r="IP5" s="167"/>
      <c r="IQ5" s="167"/>
      <c r="IR5" s="167"/>
      <c r="IS5" s="167"/>
      <c r="IT5" s="167"/>
      <c r="IU5" s="167"/>
      <c r="IV5" s="167"/>
    </row>
    <row r="6" spans="1:256" s="3" customFormat="1">
      <c r="A6" s="167"/>
    </row>
    <row r="7" spans="1:256" ht="12.15" customHeight="1">
      <c r="A7" s="168" t="s">
        <v>3</v>
      </c>
    </row>
    <row r="8" spans="1:256">
      <c r="A8" s="168"/>
    </row>
    <row r="9" spans="1:256">
      <c r="A9" s="3"/>
    </row>
    <row r="10" spans="1:256" ht="26.4">
      <c r="A10" s="6" t="s">
        <v>4</v>
      </c>
    </row>
    <row r="12" spans="1:256" ht="26.4">
      <c r="A12" s="7" t="s">
        <v>5</v>
      </c>
    </row>
    <row r="13" spans="1:256">
      <c r="A13" s="7"/>
    </row>
    <row r="14" spans="1:256" ht="26.4">
      <c r="A14" s="7" t="s">
        <v>6</v>
      </c>
    </row>
    <row r="15" spans="1:256" ht="39.6">
      <c r="A15" s="6" t="s">
        <v>7</v>
      </c>
    </row>
    <row r="17" spans="1:1">
      <c r="A17" s="1" t="s">
        <v>8</v>
      </c>
    </row>
    <row r="19" spans="1:1" ht="26.4">
      <c r="A19" s="6" t="s">
        <v>9</v>
      </c>
    </row>
    <row r="21" spans="1:1" ht="39.6">
      <c r="A21" s="7" t="s">
        <v>10</v>
      </c>
    </row>
    <row r="23" spans="1:1">
      <c r="A23" t="s">
        <v>11</v>
      </c>
    </row>
  </sheetData>
  <sheetProtection sheet="1"/>
  <mergeCells count="257">
    <mergeCell ref="IS4:IS5"/>
    <mergeCell ref="IT4:IT5"/>
    <mergeCell ref="IU4:IU5"/>
    <mergeCell ref="IV4:IV5"/>
    <mergeCell ref="A7:A8"/>
    <mergeCell ref="IM4:IM5"/>
    <mergeCell ref="IN4:IN5"/>
    <mergeCell ref="IO4:IO5"/>
    <mergeCell ref="IP4:IP5"/>
    <mergeCell ref="IQ4:IQ5"/>
    <mergeCell ref="IR4:IR5"/>
    <mergeCell ref="IG4:IG5"/>
    <mergeCell ref="IH4:IH5"/>
    <mergeCell ref="II4:II5"/>
    <mergeCell ref="IJ4:IJ5"/>
    <mergeCell ref="IK4:IK5"/>
    <mergeCell ref="IL4:IL5"/>
    <mergeCell ref="IA4:IA5"/>
    <mergeCell ref="IB4:IB5"/>
    <mergeCell ref="IC4:IC5"/>
    <mergeCell ref="ID4:ID5"/>
    <mergeCell ref="IE4:IE5"/>
    <mergeCell ref="IF4:IF5"/>
    <mergeCell ref="HU4:HU5"/>
    <mergeCell ref="HV4:HV5"/>
    <mergeCell ref="HW4:HW5"/>
    <mergeCell ref="HX4:HX5"/>
    <mergeCell ref="HY4:HY5"/>
    <mergeCell ref="HZ4:HZ5"/>
    <mergeCell ref="HO4:HO5"/>
    <mergeCell ref="HP4:HP5"/>
    <mergeCell ref="HQ4:HQ5"/>
    <mergeCell ref="HR4:HR5"/>
    <mergeCell ref="HS4:HS5"/>
    <mergeCell ref="HT4:HT5"/>
    <mergeCell ref="HI4:HI5"/>
    <mergeCell ref="HJ4:HJ5"/>
    <mergeCell ref="HK4:HK5"/>
    <mergeCell ref="HL4:HL5"/>
    <mergeCell ref="HM4:HM5"/>
    <mergeCell ref="HN4:HN5"/>
    <mergeCell ref="HC4:HC5"/>
    <mergeCell ref="HD4:HD5"/>
    <mergeCell ref="HE4:HE5"/>
    <mergeCell ref="HF4:HF5"/>
    <mergeCell ref="HG4:HG5"/>
    <mergeCell ref="HH4:HH5"/>
    <mergeCell ref="GW4:GW5"/>
    <mergeCell ref="GX4:GX5"/>
    <mergeCell ref="GY4:GY5"/>
    <mergeCell ref="GZ4:GZ5"/>
    <mergeCell ref="HA4:HA5"/>
    <mergeCell ref="HB4:HB5"/>
    <mergeCell ref="GQ4:GQ5"/>
    <mergeCell ref="GR4:GR5"/>
    <mergeCell ref="GS4:GS5"/>
    <mergeCell ref="GT4:GT5"/>
    <mergeCell ref="GU4:GU5"/>
    <mergeCell ref="GV4:GV5"/>
    <mergeCell ref="GK4:GK5"/>
    <mergeCell ref="GL4:GL5"/>
    <mergeCell ref="GM4:GM5"/>
    <mergeCell ref="GN4:GN5"/>
    <mergeCell ref="GO4:GO5"/>
    <mergeCell ref="GP4:GP5"/>
    <mergeCell ref="GE4:GE5"/>
    <mergeCell ref="GF4:GF5"/>
    <mergeCell ref="GG4:GG5"/>
    <mergeCell ref="GH4:GH5"/>
    <mergeCell ref="GI4:GI5"/>
    <mergeCell ref="GJ4:GJ5"/>
    <mergeCell ref="FY4:FY5"/>
    <mergeCell ref="FZ4:FZ5"/>
    <mergeCell ref="GA4:GA5"/>
    <mergeCell ref="GB4:GB5"/>
    <mergeCell ref="GC4:GC5"/>
    <mergeCell ref="GD4:GD5"/>
    <mergeCell ref="FS4:FS5"/>
    <mergeCell ref="FT4:FT5"/>
    <mergeCell ref="FU4:FU5"/>
    <mergeCell ref="FV4:FV5"/>
    <mergeCell ref="FW4:FW5"/>
    <mergeCell ref="FX4:FX5"/>
    <mergeCell ref="FM4:FM5"/>
    <mergeCell ref="FN4:FN5"/>
    <mergeCell ref="FO4:FO5"/>
    <mergeCell ref="FP4:FP5"/>
    <mergeCell ref="FQ4:FQ5"/>
    <mergeCell ref="FR4:FR5"/>
    <mergeCell ref="FG4:FG5"/>
    <mergeCell ref="FH4:FH5"/>
    <mergeCell ref="FI4:FI5"/>
    <mergeCell ref="FJ4:FJ5"/>
    <mergeCell ref="FK4:FK5"/>
    <mergeCell ref="FL4:FL5"/>
    <mergeCell ref="FA4:FA5"/>
    <mergeCell ref="FB4:FB5"/>
    <mergeCell ref="FC4:FC5"/>
    <mergeCell ref="FD4:FD5"/>
    <mergeCell ref="FE4:FE5"/>
    <mergeCell ref="FF4:FF5"/>
    <mergeCell ref="EU4:EU5"/>
    <mergeCell ref="EV4:EV5"/>
    <mergeCell ref="EW4:EW5"/>
    <mergeCell ref="EX4:EX5"/>
    <mergeCell ref="EY4:EY5"/>
    <mergeCell ref="EZ4:EZ5"/>
    <mergeCell ref="EO4:EO5"/>
    <mergeCell ref="EP4:EP5"/>
    <mergeCell ref="EQ4:EQ5"/>
    <mergeCell ref="ER4:ER5"/>
    <mergeCell ref="ES4:ES5"/>
    <mergeCell ref="ET4:ET5"/>
    <mergeCell ref="EI4:EI5"/>
    <mergeCell ref="EJ4:EJ5"/>
    <mergeCell ref="EK4:EK5"/>
    <mergeCell ref="EL4:EL5"/>
    <mergeCell ref="EM4:EM5"/>
    <mergeCell ref="EN4:EN5"/>
    <mergeCell ref="EC4:EC5"/>
    <mergeCell ref="ED4:ED5"/>
    <mergeCell ref="EE4:EE5"/>
    <mergeCell ref="EF4:EF5"/>
    <mergeCell ref="EG4:EG5"/>
    <mergeCell ref="EH4:EH5"/>
    <mergeCell ref="DW4:DW5"/>
    <mergeCell ref="DX4:DX5"/>
    <mergeCell ref="DY4:DY5"/>
    <mergeCell ref="DZ4:DZ5"/>
    <mergeCell ref="EA4:EA5"/>
    <mergeCell ref="EB4:EB5"/>
    <mergeCell ref="DQ4:DQ5"/>
    <mergeCell ref="DR4:DR5"/>
    <mergeCell ref="DS4:DS5"/>
    <mergeCell ref="DT4:DT5"/>
    <mergeCell ref="DU4:DU5"/>
    <mergeCell ref="DV4:DV5"/>
    <mergeCell ref="DK4:DK5"/>
    <mergeCell ref="DL4:DL5"/>
    <mergeCell ref="DM4:DM5"/>
    <mergeCell ref="DN4:DN5"/>
    <mergeCell ref="DO4:DO5"/>
    <mergeCell ref="DP4:DP5"/>
    <mergeCell ref="DE4:DE5"/>
    <mergeCell ref="DF4:DF5"/>
    <mergeCell ref="DG4:DG5"/>
    <mergeCell ref="DH4:DH5"/>
    <mergeCell ref="DI4:DI5"/>
    <mergeCell ref="DJ4:DJ5"/>
    <mergeCell ref="CY4:CY5"/>
    <mergeCell ref="CZ4:CZ5"/>
    <mergeCell ref="DA4:DA5"/>
    <mergeCell ref="DB4:DB5"/>
    <mergeCell ref="DC4:DC5"/>
    <mergeCell ref="DD4:DD5"/>
    <mergeCell ref="CS4:CS5"/>
    <mergeCell ref="CT4:CT5"/>
    <mergeCell ref="CU4:CU5"/>
    <mergeCell ref="CV4:CV5"/>
    <mergeCell ref="CW4:CW5"/>
    <mergeCell ref="CX4:CX5"/>
    <mergeCell ref="CM4:CM5"/>
    <mergeCell ref="CN4:CN5"/>
    <mergeCell ref="CO4:CO5"/>
    <mergeCell ref="CP4:CP5"/>
    <mergeCell ref="CQ4:CQ5"/>
    <mergeCell ref="CR4:CR5"/>
    <mergeCell ref="CG4:CG5"/>
    <mergeCell ref="CH4:CH5"/>
    <mergeCell ref="CI4:CI5"/>
    <mergeCell ref="CJ4:CJ5"/>
    <mergeCell ref="CK4:CK5"/>
    <mergeCell ref="CL4:CL5"/>
    <mergeCell ref="CA4:CA5"/>
    <mergeCell ref="CB4:CB5"/>
    <mergeCell ref="CC4:CC5"/>
    <mergeCell ref="CD4:CD5"/>
    <mergeCell ref="CE4:CE5"/>
    <mergeCell ref="CF4:CF5"/>
    <mergeCell ref="BU4:BU5"/>
    <mergeCell ref="BV4:BV5"/>
    <mergeCell ref="BW4:BW5"/>
    <mergeCell ref="BX4:BX5"/>
    <mergeCell ref="BY4:BY5"/>
    <mergeCell ref="BZ4:BZ5"/>
    <mergeCell ref="BO4:BO5"/>
    <mergeCell ref="BP4:BP5"/>
    <mergeCell ref="BQ4:BQ5"/>
    <mergeCell ref="BR4:BR5"/>
    <mergeCell ref="BS4:BS5"/>
    <mergeCell ref="BT4:BT5"/>
    <mergeCell ref="BI4:BI5"/>
    <mergeCell ref="BJ4:BJ5"/>
    <mergeCell ref="BK4:BK5"/>
    <mergeCell ref="BL4:BL5"/>
    <mergeCell ref="BM4:BM5"/>
    <mergeCell ref="BN4:BN5"/>
    <mergeCell ref="BC4:BC5"/>
    <mergeCell ref="BD4:BD5"/>
    <mergeCell ref="BE4:BE5"/>
    <mergeCell ref="BF4:BF5"/>
    <mergeCell ref="BG4:BG5"/>
    <mergeCell ref="BH4:BH5"/>
    <mergeCell ref="AW4:AW5"/>
    <mergeCell ref="AX4:AX5"/>
    <mergeCell ref="AY4:AY5"/>
    <mergeCell ref="AZ4:AZ5"/>
    <mergeCell ref="BA4:BA5"/>
    <mergeCell ref="BB4:BB5"/>
    <mergeCell ref="AQ4:AQ5"/>
    <mergeCell ref="AR4:AR5"/>
    <mergeCell ref="AS4:AS5"/>
    <mergeCell ref="AT4:AT5"/>
    <mergeCell ref="AU4:AU5"/>
    <mergeCell ref="AV4:AV5"/>
    <mergeCell ref="AK4:AK5"/>
    <mergeCell ref="AL4:AL5"/>
    <mergeCell ref="AM4:AM5"/>
    <mergeCell ref="AN4:AN5"/>
    <mergeCell ref="AO4:AO5"/>
    <mergeCell ref="AP4:AP5"/>
    <mergeCell ref="AE4:AE5"/>
    <mergeCell ref="AF4:AF5"/>
    <mergeCell ref="AG4:AG5"/>
    <mergeCell ref="AH4:AH5"/>
    <mergeCell ref="AI4:AI5"/>
    <mergeCell ref="AJ4:AJ5"/>
    <mergeCell ref="Y4:Y5"/>
    <mergeCell ref="Z4:Z5"/>
    <mergeCell ref="AA4:AA5"/>
    <mergeCell ref="AB4:AB5"/>
    <mergeCell ref="AC4:AC5"/>
    <mergeCell ref="AD4:AD5"/>
    <mergeCell ref="S4:S5"/>
    <mergeCell ref="T4:T5"/>
    <mergeCell ref="U4:U5"/>
    <mergeCell ref="V4:V5"/>
    <mergeCell ref="W4:W5"/>
    <mergeCell ref="X4:X5"/>
    <mergeCell ref="P4:P5"/>
    <mergeCell ref="Q4:Q5"/>
    <mergeCell ref="R4:R5"/>
    <mergeCell ref="G4:G5"/>
    <mergeCell ref="H4:H5"/>
    <mergeCell ref="I4:I5"/>
    <mergeCell ref="J4:J5"/>
    <mergeCell ref="K4:K5"/>
    <mergeCell ref="L4:L5"/>
    <mergeCell ref="A4:A6"/>
    <mergeCell ref="B4:B5"/>
    <mergeCell ref="C4:C5"/>
    <mergeCell ref="D4:D5"/>
    <mergeCell ref="E4:E5"/>
    <mergeCell ref="F4:F5"/>
    <mergeCell ref="M4:M5"/>
    <mergeCell ref="N4:N5"/>
    <mergeCell ref="O4:O5"/>
  </mergeCells>
  <pageMargins left="0.74791666666666667" right="0.74791666666666667" top="0.98402777777777772" bottom="0.98402777777777772" header="0.51180555555555551" footer="0.51180555555555551"/>
  <pageSetup paperSize="9" firstPageNumber="0"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sheetPr codeName="Sheet3">
    <pageSetUpPr fitToPage="1"/>
  </sheetPr>
  <dimension ref="A1:R105"/>
  <sheetViews>
    <sheetView topLeftCell="A48" zoomScale="75" zoomScaleNormal="75" workbookViewId="0">
      <selection activeCell="A50" sqref="A50"/>
    </sheetView>
  </sheetViews>
  <sheetFormatPr baseColWidth="10" defaultColWidth="9.109375" defaultRowHeight="13.2"/>
  <cols>
    <col min="21" max="21" width="5.6640625" customWidth="1"/>
    <col min="22" max="24" width="5.88671875" customWidth="1"/>
    <col min="25" max="25" width="6.44140625" customWidth="1"/>
    <col min="26" max="26" width="5.6640625" customWidth="1"/>
    <col min="27" max="27" width="5.5546875" customWidth="1"/>
    <col min="28" max="28" width="5" customWidth="1"/>
  </cols>
  <sheetData>
    <row r="1" spans="1:18">
      <c r="B1" s="170" t="str">
        <f>Dorsales!A1</f>
        <v xml:space="preserve"> F5J -2013, Nuevo Alastur 24/05/13, Campeonato de Asturias y 2ª de la Liga </v>
      </c>
      <c r="C1" s="170"/>
      <c r="D1" s="170"/>
      <c r="E1" s="170"/>
      <c r="F1" s="170"/>
      <c r="G1" s="170"/>
      <c r="H1" s="170"/>
      <c r="I1" s="170"/>
      <c r="J1" s="170"/>
      <c r="K1" s="170"/>
      <c r="L1" s="170"/>
      <c r="M1" s="170"/>
      <c r="N1" s="170"/>
      <c r="O1" s="170"/>
      <c r="P1" s="170"/>
      <c r="Q1" s="170"/>
      <c r="R1" s="170"/>
    </row>
    <row r="2" spans="1:18">
      <c r="B2" s="39"/>
      <c r="C2" s="39"/>
      <c r="D2" s="39"/>
      <c r="E2" s="39"/>
      <c r="F2" s="39"/>
      <c r="G2" s="39"/>
      <c r="H2" s="39"/>
      <c r="I2" s="39"/>
    </row>
    <row r="3" spans="1:18" ht="13.5" customHeight="1">
      <c r="B3" s="169" t="s">
        <v>27</v>
      </c>
      <c r="C3" s="169"/>
      <c r="D3" s="169"/>
      <c r="E3" s="169"/>
      <c r="F3" s="169"/>
      <c r="G3" s="169"/>
      <c r="H3" s="169"/>
      <c r="I3" s="169"/>
      <c r="K3" s="169" t="s">
        <v>28</v>
      </c>
      <c r="L3" s="169"/>
      <c r="M3" s="169"/>
      <c r="N3" s="169"/>
      <c r="O3" s="169"/>
      <c r="P3" s="169"/>
      <c r="Q3" s="169"/>
      <c r="R3" s="169"/>
    </row>
    <row r="4" spans="1:18" ht="13.5" customHeight="1">
      <c r="A4" s="171" t="s">
        <v>29</v>
      </c>
      <c r="B4" s="40" t="s">
        <v>30</v>
      </c>
      <c r="C4" s="41">
        <v>0</v>
      </c>
      <c r="D4" s="42" t="s">
        <v>31</v>
      </c>
      <c r="E4" s="41">
        <v>6.9444444444444441E-3</v>
      </c>
      <c r="F4" s="42" t="s">
        <v>32</v>
      </c>
      <c r="G4" s="41">
        <v>1.3888888888888888E-2</v>
      </c>
      <c r="H4" s="42" t="s">
        <v>33</v>
      </c>
      <c r="I4" s="43" t="s">
        <v>34</v>
      </c>
      <c r="J4" s="171" t="s">
        <v>29</v>
      </c>
      <c r="K4" s="40" t="s">
        <v>30</v>
      </c>
      <c r="L4" s="41">
        <v>6.25E-2</v>
      </c>
      <c r="M4" s="42" t="s">
        <v>31</v>
      </c>
      <c r="N4" s="41">
        <v>6.9444444444444434E-2</v>
      </c>
      <c r="O4" s="42" t="s">
        <v>32</v>
      </c>
      <c r="P4" s="41">
        <v>7.6388888888888895E-2</v>
      </c>
      <c r="Q4" s="42" t="s">
        <v>33</v>
      </c>
      <c r="R4" s="43" t="s">
        <v>34</v>
      </c>
    </row>
    <row r="5" spans="1:18">
      <c r="A5" s="171"/>
      <c r="B5" s="44" t="s">
        <v>35</v>
      </c>
      <c r="C5" s="44" t="s">
        <v>36</v>
      </c>
      <c r="D5" s="44" t="s">
        <v>35</v>
      </c>
      <c r="E5" s="45" t="s">
        <v>36</v>
      </c>
      <c r="F5" s="44" t="s">
        <v>35</v>
      </c>
      <c r="G5" s="44" t="s">
        <v>36</v>
      </c>
      <c r="H5" s="44" t="s">
        <v>35</v>
      </c>
      <c r="I5" s="44" t="s">
        <v>36</v>
      </c>
      <c r="J5" s="171"/>
      <c r="K5" s="44" t="s">
        <v>35</v>
      </c>
      <c r="L5" s="44" t="s">
        <v>36</v>
      </c>
      <c r="M5" s="44" t="s">
        <v>35</v>
      </c>
      <c r="N5" s="44" t="s">
        <v>36</v>
      </c>
      <c r="O5" s="44" t="s">
        <v>35</v>
      </c>
      <c r="P5" s="44" t="s">
        <v>36</v>
      </c>
      <c r="Q5" s="44" t="s">
        <v>35</v>
      </c>
      <c r="R5" s="44" t="s">
        <v>36</v>
      </c>
    </row>
    <row r="6" spans="1:18">
      <c r="A6" s="46">
        <v>1</v>
      </c>
      <c r="B6" s="47">
        <v>19</v>
      </c>
      <c r="C6" s="48" t="str">
        <f>IF(VLOOKUP(B6,Dorsales!A:E,5,FALSE)=0,"",VLOOKUP(B6,Dorsales!A:E,5))</f>
        <v/>
      </c>
      <c r="D6" s="47">
        <v>2</v>
      </c>
      <c r="E6" s="49" t="str">
        <f>IF(VLOOKUP(D6,Dorsales!A:E,5,FALSE)=0,"",VLOOKUP(D6,Dorsales!A:E,5))</f>
        <v/>
      </c>
      <c r="F6" s="50">
        <v>8</v>
      </c>
      <c r="G6" s="49" t="str">
        <f>IF(VLOOKUP(F6,Dorsales!A:E,5,FALSE)=0,"",VLOOKUP(F6,Dorsales!A:E,5))</f>
        <v/>
      </c>
      <c r="H6" s="47"/>
      <c r="I6" s="49" t="str">
        <f>IF(VLOOKUP(H6,Dorsales!A:E,5,FALSE)=0,"",VLOOKUP(H6,Dorsales!A:E,5))</f>
        <v/>
      </c>
      <c r="J6" s="46">
        <v>1</v>
      </c>
      <c r="K6" s="47">
        <v>16</v>
      </c>
      <c r="L6" s="49" t="str">
        <f>IF(VLOOKUP(K6,Dorsales!A:E,5,FALSE)=0,"",VLOOKUP(K6,Dorsales!A:E,5))</f>
        <v/>
      </c>
      <c r="M6" s="47">
        <v>26</v>
      </c>
      <c r="N6" s="49" t="str">
        <f>IF(VLOOKUP(M6,Dorsales!A:E,5,FALSE)=0,"",VLOOKUP(M6,Dorsales!A:E,5))</f>
        <v/>
      </c>
      <c r="O6" s="47">
        <v>22</v>
      </c>
      <c r="P6" s="49" t="str">
        <f>IF(VLOOKUP(O6,Dorsales!A:E,5,FALSE)=0,"",VLOOKUP(O6,Dorsales!A:E,5))</f>
        <v/>
      </c>
      <c r="Q6" s="47"/>
      <c r="R6" s="49" t="str">
        <f>IF(VLOOKUP(Q6,Dorsales!A:E,5,FALSE)=0,"",VLOOKUP(Q6,Dorsales!A:E,5))</f>
        <v/>
      </c>
    </row>
    <row r="7" spans="1:18">
      <c r="A7" s="46">
        <v>2</v>
      </c>
      <c r="B7" s="51">
        <v>24</v>
      </c>
      <c r="C7" s="49" t="str">
        <f>IF(VLOOKUP(B7,Dorsales!A:E,5,FALSE)=0,"",VLOOKUP(B7,Dorsales!A:E,5))</f>
        <v/>
      </c>
      <c r="D7" s="51">
        <v>21</v>
      </c>
      <c r="E7" s="49" t="str">
        <f>IF(VLOOKUP(D7,Dorsales!A:E,5,FALSE)=0,"",VLOOKUP(D7,Dorsales!A:E,5))</f>
        <v/>
      </c>
      <c r="F7" s="51">
        <v>12</v>
      </c>
      <c r="G7" s="49" t="str">
        <f>IF(VLOOKUP(F7,Dorsales!A:E,5,FALSE)=0,"",VLOOKUP(F7,Dorsales!A:E,5))</f>
        <v/>
      </c>
      <c r="H7" s="51"/>
      <c r="I7" s="49" t="str">
        <f>IF(VLOOKUP(H7,Dorsales!A:E,5,FALSE)=0,"",VLOOKUP(H7,Dorsales!A:E,5))</f>
        <v/>
      </c>
      <c r="J7" s="46">
        <v>2</v>
      </c>
      <c r="K7" s="51">
        <v>14</v>
      </c>
      <c r="L7" s="49" t="str">
        <f>IF(VLOOKUP(K7,Dorsales!A:E,5,FALSE)=0,"",VLOOKUP(K7,Dorsales!A:E,5))</f>
        <v/>
      </c>
      <c r="M7" s="51">
        <v>15</v>
      </c>
      <c r="N7" s="49" t="str">
        <f>IF(VLOOKUP(M7,Dorsales!A:E,5,FALSE)=0,"",VLOOKUP(M7,Dorsales!A:E,5))</f>
        <v/>
      </c>
      <c r="O7" s="51">
        <v>27</v>
      </c>
      <c r="P7" s="49" t="str">
        <f>IF(VLOOKUP(O7,Dorsales!A:E,5,FALSE)=0,"",VLOOKUP(O7,Dorsales!A:E,5))</f>
        <v/>
      </c>
      <c r="Q7" s="51"/>
      <c r="R7" s="49" t="str">
        <f>IF(VLOOKUP(Q7,Dorsales!A:E,5,FALSE)=0,"",VLOOKUP(Q7,Dorsales!A:E,5))</f>
        <v/>
      </c>
    </row>
    <row r="8" spans="1:18">
      <c r="A8" s="46">
        <v>3</v>
      </c>
      <c r="B8" s="51">
        <v>16</v>
      </c>
      <c r="C8" s="49" t="str">
        <f>IF(VLOOKUP(B8,Dorsales!A:E,5,FALSE)=0,"",VLOOKUP(B8,Dorsales!A:E,5))</f>
        <v/>
      </c>
      <c r="D8" s="51">
        <v>11</v>
      </c>
      <c r="E8" s="49" t="str">
        <f>IF(VLOOKUP(D8,Dorsales!A:E,5,FALSE)=0,"",VLOOKUP(D8,Dorsales!A:E,5))</f>
        <v/>
      </c>
      <c r="F8" s="51">
        <v>5</v>
      </c>
      <c r="G8" s="49" t="str">
        <f>IF(VLOOKUP(F8,Dorsales!A:E,5,FALSE)=0,"",VLOOKUP(F8,Dorsales!A:E,5))</f>
        <v/>
      </c>
      <c r="H8" s="51"/>
      <c r="I8" s="49" t="str">
        <f>IF(VLOOKUP(H8,Dorsales!A:E,5,FALSE)=0,"",VLOOKUP(H8,Dorsales!A:E,5))</f>
        <v/>
      </c>
      <c r="J8" s="46">
        <v>3</v>
      </c>
      <c r="K8" s="51">
        <v>5</v>
      </c>
      <c r="L8" s="49" t="str">
        <f>IF(VLOOKUP(K8,Dorsales!A:E,5,FALSE)=0,"",VLOOKUP(K8,Dorsales!A:E,5))</f>
        <v/>
      </c>
      <c r="M8" s="51">
        <v>12</v>
      </c>
      <c r="N8" s="49" t="str">
        <f>IF(VLOOKUP(M8,Dorsales!A:E,5,FALSE)=0,"",VLOOKUP(M8,Dorsales!A:E,5))</f>
        <v/>
      </c>
      <c r="O8" s="51">
        <v>19</v>
      </c>
      <c r="P8" s="49" t="str">
        <f>IF(VLOOKUP(O8,Dorsales!A:E,5,FALSE)=0,"",VLOOKUP(O8,Dorsales!A:E,5))</f>
        <v/>
      </c>
      <c r="Q8" s="51"/>
      <c r="R8" s="49" t="str">
        <f>IF(VLOOKUP(Q8,Dorsales!A:E,5,FALSE)=0,"",VLOOKUP(Q8,Dorsales!A:E,5))</f>
        <v/>
      </c>
    </row>
    <row r="9" spans="1:18">
      <c r="A9" s="46">
        <v>4</v>
      </c>
      <c r="B9" s="51">
        <v>28</v>
      </c>
      <c r="C9" s="49" t="str">
        <f>IF(VLOOKUP(B9,Dorsales!A:E,5,FALSE)=0,"",VLOOKUP(B9,Dorsales!A:E,5))</f>
        <v/>
      </c>
      <c r="D9" s="51">
        <v>9</v>
      </c>
      <c r="E9" s="49" t="str">
        <f>IF(VLOOKUP(D9,Dorsales!A:E,5,FALSE)=0,"",VLOOKUP(D9,Dorsales!A:E,5))</f>
        <v/>
      </c>
      <c r="F9" s="51">
        <v>7</v>
      </c>
      <c r="G9" s="49" t="str">
        <f>IF(VLOOKUP(F9,Dorsales!A:E,5,FALSE)=0,"",VLOOKUP(F9,Dorsales!A:E,5))</f>
        <v/>
      </c>
      <c r="H9" s="51"/>
      <c r="I9" s="49" t="str">
        <f>IF(VLOOKUP(H9,Dorsales!A:E,5,FALSE)=0,"",VLOOKUP(H9,Dorsales!A:E,5))</f>
        <v/>
      </c>
      <c r="J9" s="46">
        <v>4</v>
      </c>
      <c r="K9" s="51">
        <v>25</v>
      </c>
      <c r="L9" s="49" t="str">
        <f>IF(VLOOKUP(K9,Dorsales!A:E,5,FALSE)=0,"",VLOOKUP(K9,Dorsales!A:E,5))</f>
        <v/>
      </c>
      <c r="M9" s="51">
        <v>17</v>
      </c>
      <c r="N9" s="49" t="str">
        <f>IF(VLOOKUP(M9,Dorsales!A:E,5,FALSE)=0,"",VLOOKUP(M9,Dorsales!A:E,5))</f>
        <v/>
      </c>
      <c r="O9" s="51">
        <v>6</v>
      </c>
      <c r="P9" s="49" t="str">
        <f>IF(VLOOKUP(O9,Dorsales!A:E,5,FALSE)=0,"",VLOOKUP(O9,Dorsales!A:E,5))</f>
        <v/>
      </c>
      <c r="Q9" s="51"/>
      <c r="R9" s="49" t="str">
        <f>IF(VLOOKUP(Q9,Dorsales!A:E,5,FALSE)=0,"",VLOOKUP(Q9,Dorsales!A:E,5))</f>
        <v/>
      </c>
    </row>
    <row r="10" spans="1:18">
      <c r="A10" s="46">
        <v>5</v>
      </c>
      <c r="B10" s="51">
        <v>23</v>
      </c>
      <c r="C10" s="49" t="str">
        <f>IF(VLOOKUP(B10,Dorsales!A:E,5,FALSE)=0,"",VLOOKUP(B10,Dorsales!A:E,5))</f>
        <v/>
      </c>
      <c r="D10" s="51">
        <v>13</v>
      </c>
      <c r="E10" s="49" t="str">
        <f>IF(VLOOKUP(D10,Dorsales!A:E,5,FALSE)=0,"",VLOOKUP(D10,Dorsales!A:E,5))</f>
        <v/>
      </c>
      <c r="F10" s="51">
        <v>29</v>
      </c>
      <c r="G10" s="49" t="str">
        <f>IF(VLOOKUP(F10,Dorsales!A:E,5,FALSE)=0,"",VLOOKUP(F10,Dorsales!A:E,5))</f>
        <v/>
      </c>
      <c r="H10" s="51"/>
      <c r="I10" s="49" t="str">
        <f>IF(VLOOKUP(H10,Dorsales!A:E,5,FALSE)=0,"",VLOOKUP(H10,Dorsales!A:E,5))</f>
        <v/>
      </c>
      <c r="J10" s="46">
        <v>5</v>
      </c>
      <c r="K10" s="51">
        <v>28</v>
      </c>
      <c r="L10" s="49" t="str">
        <f>IF(VLOOKUP(K10,Dorsales!A:E,5,FALSE)=0,"",VLOOKUP(K10,Dorsales!A:E,5))</f>
        <v/>
      </c>
      <c r="M10" s="51">
        <v>29</v>
      </c>
      <c r="N10" s="49" t="str">
        <f>IF(VLOOKUP(M10,Dorsales!A:E,5,FALSE)=0,"",VLOOKUP(M10,Dorsales!A:E,5))</f>
        <v/>
      </c>
      <c r="O10" s="51">
        <v>8</v>
      </c>
      <c r="P10" s="49" t="str">
        <f>IF(VLOOKUP(O10,Dorsales!A:E,5,FALSE)=0,"",VLOOKUP(O10,Dorsales!A:E,5))</f>
        <v/>
      </c>
      <c r="Q10" s="51"/>
      <c r="R10" s="49" t="str">
        <f>IF(VLOOKUP(Q10,Dorsales!A:E,5,FALSE)=0,"",VLOOKUP(Q10,Dorsales!A:E,5))</f>
        <v/>
      </c>
    </row>
    <row r="11" spans="1:18">
      <c r="A11" s="46">
        <v>6</v>
      </c>
      <c r="B11" s="51">
        <v>1</v>
      </c>
      <c r="C11" s="49" t="str">
        <f>IF(VLOOKUP(B11,Dorsales!A:E,5,FALSE)=0,"",VLOOKUP(B11,Dorsales!A:E,5))</f>
        <v/>
      </c>
      <c r="D11" s="51">
        <v>6</v>
      </c>
      <c r="E11" s="49" t="str">
        <f>IF(VLOOKUP(D11,Dorsales!A:E,5,FALSE)=0,"",VLOOKUP(D11,Dorsales!A:E,5))</f>
        <v/>
      </c>
      <c r="F11" s="51">
        <v>17</v>
      </c>
      <c r="G11" s="49" t="str">
        <f>IF(VLOOKUP(F11,Dorsales!A:E,5,FALSE)=0,"",VLOOKUP(F11,Dorsales!A:E,5))</f>
        <v/>
      </c>
      <c r="H11" s="51"/>
      <c r="I11" s="49" t="str">
        <f>IF(VLOOKUP(H11,Dorsales!A:E,5,FALSE)=0,"",VLOOKUP(H11,Dorsales!A:E,5))</f>
        <v/>
      </c>
      <c r="J11" s="46">
        <v>6</v>
      </c>
      <c r="K11" s="51">
        <v>2</v>
      </c>
      <c r="L11" s="49" t="str">
        <f>IF(VLOOKUP(K11,Dorsales!A:E,5,FALSE)=0,"",VLOOKUP(K11,Dorsales!A:E,5))</f>
        <v/>
      </c>
      <c r="M11" s="51">
        <v>3</v>
      </c>
      <c r="N11" s="49" t="str">
        <f>IF(VLOOKUP(M11,Dorsales!A:E,5,FALSE)=0,"",VLOOKUP(M11,Dorsales!A:E,5))</f>
        <v/>
      </c>
      <c r="O11" s="51">
        <v>11</v>
      </c>
      <c r="P11" s="49" t="str">
        <f>IF(VLOOKUP(O11,Dorsales!A:E,5,FALSE)=0,"",VLOOKUP(O11,Dorsales!A:E,5))</f>
        <v/>
      </c>
      <c r="Q11" s="51"/>
      <c r="R11" s="49" t="str">
        <f>IF(VLOOKUP(Q11,Dorsales!A:E,5,FALSE)=0,"",VLOOKUP(Q11,Dorsales!A:E,5))</f>
        <v/>
      </c>
    </row>
    <row r="12" spans="1:18">
      <c r="A12" s="46">
        <v>7</v>
      </c>
      <c r="B12" s="51">
        <v>27</v>
      </c>
      <c r="C12" s="49" t="str">
        <f>IF(VLOOKUP(B12,Dorsales!A:E,5,FALSE)=0,"",VLOOKUP(B12,Dorsales!A:E,5))</f>
        <v/>
      </c>
      <c r="D12" s="51">
        <v>15</v>
      </c>
      <c r="E12" s="49" t="str">
        <f>IF(VLOOKUP(D12,Dorsales!A:E,5,FALSE)=0,"",VLOOKUP(D12,Dorsales!A:E,5))</f>
        <v/>
      </c>
      <c r="F12" s="51">
        <v>26</v>
      </c>
      <c r="G12" s="49" t="str">
        <f>IF(VLOOKUP(F12,Dorsales!A:E,5,FALSE)=0,"",VLOOKUP(F12,Dorsales!A:E,5))</f>
        <v/>
      </c>
      <c r="H12" s="51"/>
      <c r="I12" s="49" t="str">
        <f>IF(VLOOKUP(H12,Dorsales!A:E,5,FALSE)=0,"",VLOOKUP(H12,Dorsales!A:E,5))</f>
        <v/>
      </c>
      <c r="J12" s="46">
        <v>7</v>
      </c>
      <c r="K12" s="51">
        <v>13</v>
      </c>
      <c r="L12" s="49" t="str">
        <f>IF(VLOOKUP(K12,Dorsales!A:E,5,FALSE)=0,"",VLOOKUP(K12,Dorsales!A:E,5))</f>
        <v/>
      </c>
      <c r="M12" s="51">
        <v>21</v>
      </c>
      <c r="N12" s="49" t="str">
        <f>IF(VLOOKUP(M12,Dorsales!A:E,5,FALSE)=0,"",VLOOKUP(M12,Dorsales!A:E,5))</f>
        <v/>
      </c>
      <c r="O12" s="51">
        <v>23</v>
      </c>
      <c r="P12" s="49" t="str">
        <f>IF(VLOOKUP(O12,Dorsales!A:E,5,FALSE)=0,"",VLOOKUP(O12,Dorsales!A:E,5))</f>
        <v/>
      </c>
      <c r="Q12" s="51"/>
      <c r="R12" s="49" t="str">
        <f>IF(VLOOKUP(Q12,Dorsales!A:E,5,FALSE)=0,"",VLOOKUP(Q12,Dorsales!A:E,5))</f>
        <v/>
      </c>
    </row>
    <row r="13" spans="1:18">
      <c r="A13" s="46">
        <v>8</v>
      </c>
      <c r="B13" s="51">
        <v>4</v>
      </c>
      <c r="C13" s="49" t="str">
        <f>IF(VLOOKUP(B13,Dorsales!A:E,5,FALSE)=0,"",VLOOKUP(B13,Dorsales!A:E,5))</f>
        <v/>
      </c>
      <c r="D13" s="51">
        <v>14</v>
      </c>
      <c r="E13" s="49" t="str">
        <f>IF(VLOOKUP(D13,Dorsales!A:E,5,FALSE)=0,"",VLOOKUP(D13,Dorsales!A:E,5))</f>
        <v/>
      </c>
      <c r="F13" s="51">
        <v>25</v>
      </c>
      <c r="G13" s="49" t="str">
        <f>IF(VLOOKUP(F13,Dorsales!A:E,5,FALSE)=0,"",VLOOKUP(F13,Dorsales!A:E,5))</f>
        <v/>
      </c>
      <c r="H13" s="51"/>
      <c r="I13" s="49" t="str">
        <f>IF(VLOOKUP(H13,Dorsales!A:E,5,FALSE)=0,"",VLOOKUP(H13,Dorsales!A:E,5))</f>
        <v/>
      </c>
      <c r="J13" s="46">
        <v>8</v>
      </c>
      <c r="K13" s="51">
        <v>4</v>
      </c>
      <c r="L13" s="49" t="str">
        <f>IF(VLOOKUP(K13,Dorsales!A:E,5,FALSE)=0,"",VLOOKUP(K13,Dorsales!A:E,5))</f>
        <v/>
      </c>
      <c r="M13" s="51">
        <v>24</v>
      </c>
      <c r="N13" s="49" t="str">
        <f>IF(VLOOKUP(M13,Dorsales!A:E,5,FALSE)=0,"",VLOOKUP(M13,Dorsales!A:E,5))</f>
        <v/>
      </c>
      <c r="O13" s="51">
        <v>10</v>
      </c>
      <c r="P13" s="49" t="str">
        <f>IF(VLOOKUP(O13,Dorsales!A:E,5,FALSE)=0,"",VLOOKUP(O13,Dorsales!A:E,5))</f>
        <v/>
      </c>
      <c r="Q13" s="51"/>
      <c r="R13" s="49" t="str">
        <f>IF(VLOOKUP(Q13,Dorsales!A:E,5,FALSE)=0,"",VLOOKUP(Q13,Dorsales!A:E,5))</f>
        <v/>
      </c>
    </row>
    <row r="14" spans="1:18">
      <c r="A14" s="46">
        <v>9</v>
      </c>
      <c r="B14" s="51">
        <v>10</v>
      </c>
      <c r="C14" s="49" t="str">
        <f>IF(VLOOKUP(B14,Dorsales!A:E,5,FALSE)=0,"",VLOOKUP(B14,Dorsales!A:E,5))</f>
        <v/>
      </c>
      <c r="D14" s="51">
        <v>3</v>
      </c>
      <c r="E14" s="49" t="str">
        <f>IF(VLOOKUP(D14,Dorsales!A:E,5,FALSE)=0,"",VLOOKUP(D14,Dorsales!A:E,5))</f>
        <v/>
      </c>
      <c r="F14" s="51">
        <v>22</v>
      </c>
      <c r="G14" s="49" t="str">
        <f>IF(VLOOKUP(F14,Dorsales!A:E,5,FALSE)=0,"",VLOOKUP(F14,Dorsales!A:E,5))</f>
        <v/>
      </c>
      <c r="H14" s="51"/>
      <c r="I14" s="49" t="str">
        <f>IF(VLOOKUP(H14,Dorsales!A:E,5,FALSE)=0,"",VLOOKUP(H14,Dorsales!A:E,5))</f>
        <v/>
      </c>
      <c r="J14" s="46">
        <v>9</v>
      </c>
      <c r="K14" s="51">
        <v>1</v>
      </c>
      <c r="L14" s="49" t="str">
        <f>IF(VLOOKUP(K14,Dorsales!A:E,5,FALSE)=0,"",VLOOKUP(K14,Dorsales!A:E,5))</f>
        <v/>
      </c>
      <c r="M14" s="51">
        <v>9</v>
      </c>
      <c r="N14" s="49" t="str">
        <f>IF(VLOOKUP(M14,Dorsales!A:E,5,FALSE)=0,"",VLOOKUP(M14,Dorsales!A:E,5))</f>
        <v/>
      </c>
      <c r="O14" s="51">
        <v>7</v>
      </c>
      <c r="P14" s="49" t="str">
        <f>IF(VLOOKUP(O14,Dorsales!A:E,5,FALSE)=0,"",VLOOKUP(O14,Dorsales!A:E,5))</f>
        <v/>
      </c>
      <c r="Q14" s="51"/>
      <c r="R14" s="49" t="str">
        <f>IF(VLOOKUP(Q14,Dorsales!A:E,5,FALSE)=0,"",VLOOKUP(Q14,Dorsales!A:E,5))</f>
        <v/>
      </c>
    </row>
    <row r="15" spans="1:18">
      <c r="A15" s="46">
        <v>10</v>
      </c>
      <c r="B15" s="52"/>
      <c r="C15" s="49" t="str">
        <f>IF(VLOOKUP(B15,Dorsales!A:E,5,FALSE)=0,"",VLOOKUP(B15,Dorsales!A:E,5))</f>
        <v/>
      </c>
      <c r="D15" s="52"/>
      <c r="E15" s="49" t="str">
        <f>IF(VLOOKUP(D15,Dorsales!A:E,5,FALSE)=0,"",VLOOKUP(D15,Dorsales!A:E,5))</f>
        <v/>
      </c>
      <c r="F15" s="52"/>
      <c r="G15" s="49" t="str">
        <f>IF(VLOOKUP(F15,Dorsales!A:E,5,FALSE)=0,"",VLOOKUP(F15,Dorsales!A:E,5))</f>
        <v/>
      </c>
      <c r="H15" s="52"/>
      <c r="I15" s="49" t="str">
        <f>IF(VLOOKUP(H15,Dorsales!A:E,5,FALSE)=0,"",VLOOKUP(H15,Dorsales!A:E,5))</f>
        <v/>
      </c>
      <c r="J15" s="46">
        <v>10</v>
      </c>
      <c r="K15" s="52"/>
      <c r="L15" s="49" t="str">
        <f>IF(VLOOKUP(K15,Dorsales!A:E,5,FALSE)=0,"",VLOOKUP(K15,Dorsales!A:E,5))</f>
        <v/>
      </c>
      <c r="M15" s="52"/>
      <c r="N15" s="49" t="str">
        <f>IF(VLOOKUP(M15,Dorsales!A:E,5,FALSE)=0,"",VLOOKUP(M15,Dorsales!A:E,5))</f>
        <v/>
      </c>
      <c r="O15" s="52"/>
      <c r="P15" s="49" t="str">
        <f>IF(VLOOKUP(O15,Dorsales!A:E,5,FALSE)=0,"",VLOOKUP(O15,Dorsales!A:E,5))</f>
        <v/>
      </c>
      <c r="Q15" s="52"/>
      <c r="R15" s="49" t="str">
        <f>IF(VLOOKUP(Q15,Dorsales!A:E,5,FALSE)=0,"",VLOOKUP(Q15,Dorsales!A:E,5))</f>
        <v/>
      </c>
    </row>
    <row r="18" spans="1:18">
      <c r="B18" s="169" t="s">
        <v>37</v>
      </c>
      <c r="C18" s="169"/>
      <c r="D18" s="169"/>
      <c r="E18" s="169"/>
      <c r="F18" s="169"/>
      <c r="G18" s="169"/>
      <c r="H18" s="169"/>
      <c r="I18" s="169"/>
      <c r="K18" s="169" t="s">
        <v>38</v>
      </c>
      <c r="L18" s="169"/>
      <c r="M18" s="169"/>
      <c r="N18" s="169"/>
      <c r="O18" s="169"/>
      <c r="P18" s="169"/>
      <c r="Q18" s="169"/>
      <c r="R18" s="169"/>
    </row>
    <row r="19" spans="1:18" ht="13.5" customHeight="1">
      <c r="A19" s="171" t="s">
        <v>29</v>
      </c>
      <c r="B19" s="40" t="s">
        <v>30</v>
      </c>
      <c r="C19" s="41">
        <v>2.0833333333333332E-2</v>
      </c>
      <c r="D19" s="42" t="s">
        <v>31</v>
      </c>
      <c r="E19" s="41">
        <v>2.7777777777777776E-2</v>
      </c>
      <c r="F19" s="42" t="s">
        <v>32</v>
      </c>
      <c r="G19" s="41">
        <v>3.4722222222222224E-2</v>
      </c>
      <c r="H19" s="42" t="s">
        <v>33</v>
      </c>
      <c r="I19" s="43" t="s">
        <v>34</v>
      </c>
      <c r="J19" s="171" t="s">
        <v>29</v>
      </c>
      <c r="K19" s="40" t="s">
        <v>30</v>
      </c>
      <c r="L19" s="41">
        <v>8.3333333333333329E-2</v>
      </c>
      <c r="M19" s="42" t="s">
        <v>31</v>
      </c>
      <c r="N19" s="41">
        <v>9.0277777777777776E-2</v>
      </c>
      <c r="O19" s="42" t="s">
        <v>32</v>
      </c>
      <c r="P19" s="41">
        <v>9.7222222222222224E-2</v>
      </c>
      <c r="Q19" s="42" t="s">
        <v>33</v>
      </c>
      <c r="R19" s="43" t="s">
        <v>34</v>
      </c>
    </row>
    <row r="20" spans="1:18">
      <c r="A20" s="171"/>
      <c r="B20" s="44" t="s">
        <v>35</v>
      </c>
      <c r="C20" s="44" t="s">
        <v>36</v>
      </c>
      <c r="D20" s="44" t="s">
        <v>35</v>
      </c>
      <c r="E20" s="44" t="s">
        <v>36</v>
      </c>
      <c r="F20" s="44" t="s">
        <v>35</v>
      </c>
      <c r="G20" s="44" t="s">
        <v>36</v>
      </c>
      <c r="H20" s="44" t="s">
        <v>35</v>
      </c>
      <c r="I20" s="44" t="s">
        <v>36</v>
      </c>
      <c r="J20" s="171"/>
      <c r="K20" s="44" t="s">
        <v>35</v>
      </c>
      <c r="L20" s="44" t="s">
        <v>36</v>
      </c>
      <c r="M20" s="44" t="s">
        <v>35</v>
      </c>
      <c r="N20" s="44" t="s">
        <v>36</v>
      </c>
      <c r="O20" s="44" t="s">
        <v>35</v>
      </c>
      <c r="P20" s="44" t="s">
        <v>36</v>
      </c>
      <c r="Q20" s="44" t="s">
        <v>35</v>
      </c>
      <c r="R20" s="44" t="s">
        <v>36</v>
      </c>
    </row>
    <row r="21" spans="1:18">
      <c r="A21" s="46">
        <v>1</v>
      </c>
      <c r="B21" s="47">
        <v>8</v>
      </c>
      <c r="C21" s="49" t="str">
        <f>IF(VLOOKUP(B21,Dorsales!A:E,5,FALSE)=0,"",VLOOKUP(B21,Dorsales!A:E,5))</f>
        <v/>
      </c>
      <c r="D21" s="47">
        <v>5</v>
      </c>
      <c r="E21" s="49" t="str">
        <f>IF(VLOOKUP(D21,Dorsales!A:E,5,FALSE)=0,"",VLOOKUP(D21,Dorsales!A:E,5))</f>
        <v/>
      </c>
      <c r="F21" s="47">
        <v>16</v>
      </c>
      <c r="G21" s="49" t="str">
        <f>IF(VLOOKUP(F21,Dorsales!A:E,5,FALSE)=0,"",VLOOKUP(F21,Dorsales!A:E,5))</f>
        <v/>
      </c>
      <c r="H21" s="47"/>
      <c r="I21" s="49" t="str">
        <f>IF(VLOOKUP(H21,Dorsales!A:E,5,FALSE)=0,"",VLOOKUP(H21,Dorsales!A:E,5))</f>
        <v/>
      </c>
      <c r="J21" s="46">
        <v>1</v>
      </c>
      <c r="K21" s="47">
        <v>1</v>
      </c>
      <c r="L21" s="49" t="str">
        <f>IF(VLOOKUP(K21,Dorsales!A:E,5,FALSE)=0,"",VLOOKUP(K21,Dorsales!A:E,5))</f>
        <v/>
      </c>
      <c r="M21" s="47">
        <v>13</v>
      </c>
      <c r="N21" s="49" t="str">
        <f>IF(VLOOKUP(M21,Dorsales!A:E,5,FALSE)=0,"",VLOOKUP(M21,Dorsales!A:E,5))</f>
        <v/>
      </c>
      <c r="O21" s="47">
        <v>10</v>
      </c>
      <c r="P21" s="49" t="str">
        <f>IF(VLOOKUP(O21,Dorsales!A:E,5,FALSE)=0,"",VLOOKUP(O21,Dorsales!A:E,5))</f>
        <v/>
      </c>
      <c r="Q21" s="47"/>
      <c r="R21" s="49" t="str">
        <f>IF(VLOOKUP(Q21,Dorsales!A:E,5,FALSE)=0,"",VLOOKUP(Q21,Dorsales!A:E,5))</f>
        <v/>
      </c>
    </row>
    <row r="22" spans="1:18">
      <c r="A22" s="46">
        <v>2</v>
      </c>
      <c r="B22" s="51">
        <v>19</v>
      </c>
      <c r="C22" s="49" t="str">
        <f>IF(VLOOKUP(B22,Dorsales!A:E,5,FALSE)=0,"",VLOOKUP(B22,Dorsales!A:E,5))</f>
        <v/>
      </c>
      <c r="D22" s="51">
        <v>13</v>
      </c>
      <c r="E22" s="49" t="str">
        <f>IF(VLOOKUP(D22,Dorsales!A:E,5,FALSE)=0,"",VLOOKUP(D22,Dorsales!A:E,5))</f>
        <v/>
      </c>
      <c r="F22" s="51">
        <v>7</v>
      </c>
      <c r="G22" s="49" t="str">
        <f>IF(VLOOKUP(F22,Dorsales!A:E,5,FALSE)=0,"",VLOOKUP(F22,Dorsales!A:E,5))</f>
        <v/>
      </c>
      <c r="H22" s="51"/>
      <c r="I22" s="49" t="str">
        <f>IF(VLOOKUP(H22,Dorsales!A:E,5,FALSE)=0,"",VLOOKUP(H22,Dorsales!A:E,5))</f>
        <v/>
      </c>
      <c r="J22" s="46">
        <v>2</v>
      </c>
      <c r="K22" s="51">
        <v>7</v>
      </c>
      <c r="L22" s="49" t="str">
        <f>IF(VLOOKUP(K22,Dorsales!A:E,5,FALSE)=0,"",VLOOKUP(K22,Dorsales!A:E,5))</f>
        <v/>
      </c>
      <c r="M22" s="51">
        <v>8</v>
      </c>
      <c r="N22" s="49" t="str">
        <f>IF(VLOOKUP(M22,Dorsales!A:E,5,FALSE)=0,"",VLOOKUP(M22,Dorsales!A:E,5))</f>
        <v/>
      </c>
      <c r="O22" s="51">
        <v>5</v>
      </c>
      <c r="P22" s="49" t="str">
        <f>IF(VLOOKUP(O22,Dorsales!A:E,5,FALSE)=0,"",VLOOKUP(O22,Dorsales!A:E,5))</f>
        <v/>
      </c>
      <c r="Q22" s="51"/>
      <c r="R22" s="49" t="str">
        <f>IF(VLOOKUP(Q22,Dorsales!A:E,5,FALSE)=0,"",VLOOKUP(Q22,Dorsales!A:E,5))</f>
        <v/>
      </c>
    </row>
    <row r="23" spans="1:18">
      <c r="A23" s="46">
        <v>3</v>
      </c>
      <c r="B23" s="51">
        <v>2</v>
      </c>
      <c r="C23" s="49" t="str">
        <f>IF(VLOOKUP(B23,Dorsales!A:E,5,FALSE)=0,"",VLOOKUP(B23,Dorsales!A:E,5))</f>
        <v/>
      </c>
      <c r="D23" s="51">
        <v>4</v>
      </c>
      <c r="E23" s="49" t="str">
        <f>IF(VLOOKUP(D23,Dorsales!A:E,5,FALSE)=0,"",VLOOKUP(D23,Dorsales!A:E,5))</f>
        <v/>
      </c>
      <c r="F23" s="51">
        <v>10</v>
      </c>
      <c r="G23" s="49" t="str">
        <f>IF(VLOOKUP(F23,Dorsales!A:E,5,FALSE)=0,"",VLOOKUP(F23,Dorsales!A:E,5))</f>
        <v/>
      </c>
      <c r="H23" s="51"/>
      <c r="I23" s="49" t="str">
        <f>IF(VLOOKUP(H23,Dorsales!A:E,5,FALSE)=0,"",VLOOKUP(H23,Dorsales!A:E,5))</f>
        <v/>
      </c>
      <c r="J23" s="46">
        <v>3</v>
      </c>
      <c r="K23" s="51">
        <v>12</v>
      </c>
      <c r="L23" s="49" t="str">
        <f>IF(VLOOKUP(K23,Dorsales!A:E,5,FALSE)=0,"",VLOOKUP(K23,Dorsales!A:E,5))</f>
        <v/>
      </c>
      <c r="M23" s="51">
        <v>25</v>
      </c>
      <c r="N23" s="49" t="str">
        <f>IF(VLOOKUP(M23,Dorsales!A:E,5,FALSE)=0,"",VLOOKUP(M23,Dorsales!A:E,5))</f>
        <v/>
      </c>
      <c r="O23" s="51">
        <v>24</v>
      </c>
      <c r="P23" s="49" t="str">
        <f>IF(VLOOKUP(O23,Dorsales!A:E,5,FALSE)=0,"",VLOOKUP(O23,Dorsales!A:E,5))</f>
        <v/>
      </c>
      <c r="Q23" s="51"/>
      <c r="R23" s="49" t="str">
        <f>IF(VLOOKUP(Q23,Dorsales!A:E,5,FALSE)=0,"",VLOOKUP(Q23,Dorsales!A:E,5))</f>
        <v/>
      </c>
    </row>
    <row r="24" spans="1:18">
      <c r="A24" s="46">
        <v>4</v>
      </c>
      <c r="B24" s="51">
        <v>27</v>
      </c>
      <c r="C24" s="49" t="str">
        <f>IF(VLOOKUP(B24,Dorsales!A:E,5,FALSE)=0,"",VLOOKUP(B24,Dorsales!A:E,5))</f>
        <v/>
      </c>
      <c r="D24" s="51">
        <v>17</v>
      </c>
      <c r="E24" s="49" t="str">
        <f>IF(VLOOKUP(D24,Dorsales!A:E,5,FALSE)=0,"",VLOOKUP(D24,Dorsales!A:E,5))</f>
        <v/>
      </c>
      <c r="F24" s="51">
        <v>15</v>
      </c>
      <c r="G24" s="49" t="str">
        <f>IF(VLOOKUP(F24,Dorsales!A:E,5,FALSE)=0,"",VLOOKUP(F24,Dorsales!A:E,5))</f>
        <v/>
      </c>
      <c r="H24" s="51"/>
      <c r="I24" s="49" t="str">
        <f>IF(VLOOKUP(H24,Dorsales!A:E,5,FALSE)=0,"",VLOOKUP(H24,Dorsales!A:E,5))</f>
        <v/>
      </c>
      <c r="J24" s="46">
        <v>4</v>
      </c>
      <c r="K24" s="51">
        <v>6</v>
      </c>
      <c r="L24" s="49" t="str">
        <f>IF(VLOOKUP(K24,Dorsales!A:E,5,FALSE)=0,"",VLOOKUP(K24,Dorsales!A:E,5))</f>
        <v/>
      </c>
      <c r="M24" s="51">
        <v>15</v>
      </c>
      <c r="N24" s="49" t="str">
        <f>IF(VLOOKUP(M24,Dorsales!A:E,5,FALSE)=0,"",VLOOKUP(M24,Dorsales!A:E,5))</f>
        <v/>
      </c>
      <c r="O24" s="51">
        <v>23</v>
      </c>
      <c r="P24" s="49" t="str">
        <f>IF(VLOOKUP(O24,Dorsales!A:E,5,FALSE)=0,"",VLOOKUP(O24,Dorsales!A:E,5))</f>
        <v/>
      </c>
      <c r="Q24" s="51"/>
      <c r="R24" s="49" t="str">
        <f>IF(VLOOKUP(Q24,Dorsales!A:E,5,FALSE)=0,"",VLOOKUP(Q24,Dorsales!A:E,5))</f>
        <v/>
      </c>
    </row>
    <row r="25" spans="1:18">
      <c r="A25" s="46">
        <v>5</v>
      </c>
      <c r="B25" s="51">
        <v>11</v>
      </c>
      <c r="C25" s="49" t="str">
        <f>IF(VLOOKUP(B25,Dorsales!A:E,5,FALSE)=0,"",VLOOKUP(B25,Dorsales!A:E,5))</f>
        <v/>
      </c>
      <c r="D25" s="51">
        <v>22</v>
      </c>
      <c r="E25" s="49" t="str">
        <f>IF(VLOOKUP(D25,Dorsales!A:E,5,FALSE)=0,"",VLOOKUP(D25,Dorsales!A:E,5))</f>
        <v/>
      </c>
      <c r="F25" s="51">
        <v>14</v>
      </c>
      <c r="G25" s="49" t="str">
        <f>IF(VLOOKUP(F25,Dorsales!A:E,5,FALSE)=0,"",VLOOKUP(F25,Dorsales!A:E,5))</f>
        <v/>
      </c>
      <c r="H25" s="51"/>
      <c r="I25" s="49" t="str">
        <f>IF(VLOOKUP(H25,Dorsales!A:E,5,FALSE)=0,"",VLOOKUP(H25,Dorsales!A:E,5))</f>
        <v/>
      </c>
      <c r="J25" s="46">
        <v>5</v>
      </c>
      <c r="K25" s="51">
        <v>26</v>
      </c>
      <c r="L25" s="49" t="str">
        <f>IF(VLOOKUP(K25,Dorsales!A:E,5,FALSE)=0,"",VLOOKUP(K25,Dorsales!A:E,5))</f>
        <v/>
      </c>
      <c r="M25" s="51">
        <v>2</v>
      </c>
      <c r="N25" s="49" t="str">
        <f>IF(VLOOKUP(M25,Dorsales!A:E,5,FALSE)=0,"",VLOOKUP(M25,Dorsales!A:E,5))</f>
        <v/>
      </c>
      <c r="O25" s="51">
        <v>9</v>
      </c>
      <c r="P25" s="49" t="str">
        <f>IF(VLOOKUP(O25,Dorsales!A:E,5,FALSE)=0,"",VLOOKUP(O25,Dorsales!A:E,5))</f>
        <v/>
      </c>
      <c r="Q25" s="51"/>
      <c r="R25" s="49" t="str">
        <f>IF(VLOOKUP(Q25,Dorsales!A:E,5,FALSE)=0,"",VLOOKUP(Q25,Dorsales!A:E,5))</f>
        <v/>
      </c>
    </row>
    <row r="26" spans="1:18">
      <c r="A26" s="46">
        <v>6</v>
      </c>
      <c r="B26" s="51">
        <v>3</v>
      </c>
      <c r="C26" s="49" t="str">
        <f>IF(VLOOKUP(B26,Dorsales!A:E,5,FALSE)=0,"",VLOOKUP(B26,Dorsales!A:E,5))</f>
        <v/>
      </c>
      <c r="D26" s="51">
        <v>6</v>
      </c>
      <c r="E26" s="49" t="str">
        <f>IF(VLOOKUP(D26,Dorsales!A:E,5,FALSE)=0,"",VLOOKUP(D26,Dorsales!A:E,5))</f>
        <v/>
      </c>
      <c r="F26" s="51">
        <v>21</v>
      </c>
      <c r="G26" s="49" t="str">
        <f>IF(VLOOKUP(F26,Dorsales!A:E,5,FALSE)=0,"",VLOOKUP(F26,Dorsales!A:E,5))</f>
        <v/>
      </c>
      <c r="H26" s="51"/>
      <c r="I26" s="49" t="str">
        <f>IF(VLOOKUP(H26,Dorsales!A:E,5,FALSE)=0,"",VLOOKUP(H26,Dorsales!A:E,5))</f>
        <v/>
      </c>
      <c r="J26" s="46">
        <v>6</v>
      </c>
      <c r="K26" s="51">
        <v>3</v>
      </c>
      <c r="L26" s="49" t="str">
        <f>IF(VLOOKUP(K26,Dorsales!A:E,5,FALSE)=0,"",VLOOKUP(K26,Dorsales!A:E,5))</f>
        <v/>
      </c>
      <c r="M26" s="51">
        <v>11</v>
      </c>
      <c r="N26" s="49" t="str">
        <f>IF(VLOOKUP(M26,Dorsales!A:E,5,FALSE)=0,"",VLOOKUP(M26,Dorsales!A:E,5))</f>
        <v/>
      </c>
      <c r="O26" s="51">
        <v>19</v>
      </c>
      <c r="P26" s="49" t="str">
        <f>IF(VLOOKUP(O26,Dorsales!A:E,5,FALSE)=0,"",VLOOKUP(O26,Dorsales!A:E,5))</f>
        <v/>
      </c>
      <c r="Q26" s="51"/>
      <c r="R26" s="49" t="str">
        <f>IF(VLOOKUP(Q26,Dorsales!A:E,5,FALSE)=0,"",VLOOKUP(Q26,Dorsales!A:E,5))</f>
        <v/>
      </c>
    </row>
    <row r="27" spans="1:18">
      <c r="A27" s="46">
        <v>7</v>
      </c>
      <c r="B27" s="51">
        <v>9</v>
      </c>
      <c r="C27" s="49" t="str">
        <f>IF(VLOOKUP(B27,Dorsales!A:E,5,FALSE)=0,"",VLOOKUP(B27,Dorsales!A:E,5))</f>
        <v/>
      </c>
      <c r="D27" s="51">
        <v>26</v>
      </c>
      <c r="E27" s="49" t="str">
        <f>IF(VLOOKUP(D27,Dorsales!A:E,5,FALSE)=0,"",VLOOKUP(D27,Dorsales!A:E,5))</f>
        <v/>
      </c>
      <c r="F27" s="51">
        <v>29</v>
      </c>
      <c r="G27" s="49" t="str">
        <f>IF(VLOOKUP(F27,Dorsales!A:E,5,FALSE)=0,"",VLOOKUP(F27,Dorsales!A:E,5))</f>
        <v/>
      </c>
      <c r="H27" s="51"/>
      <c r="I27" s="49" t="str">
        <f>IF(VLOOKUP(H27,Dorsales!A:E,5,FALSE)=0,"",VLOOKUP(H27,Dorsales!A:E,5))</f>
        <v/>
      </c>
      <c r="J27" s="46">
        <v>7</v>
      </c>
      <c r="K27" s="51">
        <v>21</v>
      </c>
      <c r="L27" s="49" t="str">
        <f>IF(VLOOKUP(K27,Dorsales!A:E,5,FALSE)=0,"",VLOOKUP(K27,Dorsales!A:E,5))</f>
        <v/>
      </c>
      <c r="M27" s="51">
        <v>29</v>
      </c>
      <c r="N27" s="49" t="str">
        <f>IF(VLOOKUP(M27,Dorsales!A:E,5,FALSE)=0,"",VLOOKUP(M27,Dorsales!A:E,5))</f>
        <v/>
      </c>
      <c r="O27" s="51">
        <v>16</v>
      </c>
      <c r="P27" s="49" t="str">
        <f>IF(VLOOKUP(O27,Dorsales!A:E,5,FALSE)=0,"",VLOOKUP(O27,Dorsales!A:E,5))</f>
        <v/>
      </c>
      <c r="Q27" s="51"/>
      <c r="R27" s="49" t="str">
        <f>IF(VLOOKUP(Q27,Dorsales!A:E,5,FALSE)=0,"",VLOOKUP(Q27,Dorsales!A:E,5))</f>
        <v/>
      </c>
    </row>
    <row r="28" spans="1:18">
      <c r="A28" s="46">
        <v>8</v>
      </c>
      <c r="B28" s="51">
        <v>28</v>
      </c>
      <c r="C28" s="49" t="str">
        <f>IF(VLOOKUP(B28,Dorsales!A:E,5,FALSE)=0,"",VLOOKUP(B28,Dorsales!A:E,5))</f>
        <v/>
      </c>
      <c r="D28" s="51">
        <v>23</v>
      </c>
      <c r="E28" s="49" t="str">
        <f>IF(VLOOKUP(D28,Dorsales!A:E,5,FALSE)=0,"",VLOOKUP(D28,Dorsales!A:E,5))</f>
        <v/>
      </c>
      <c r="F28" s="51">
        <v>24</v>
      </c>
      <c r="G28" s="49" t="str">
        <f>IF(VLOOKUP(F28,Dorsales!A:E,5,FALSE)=0,"",VLOOKUP(F28,Dorsales!A:E,5))</f>
        <v/>
      </c>
      <c r="H28" s="51"/>
      <c r="I28" s="49" t="str">
        <f>IF(VLOOKUP(H28,Dorsales!A:E,5,FALSE)=0,"",VLOOKUP(H28,Dorsales!A:E,5))</f>
        <v/>
      </c>
      <c r="J28" s="46">
        <v>8</v>
      </c>
      <c r="K28" s="51">
        <v>28</v>
      </c>
      <c r="L28" s="49" t="str">
        <f>IF(VLOOKUP(K28,Dorsales!A:E,5,FALSE)=0,"",VLOOKUP(K28,Dorsales!A:E,5))</f>
        <v/>
      </c>
      <c r="M28" s="51">
        <v>4</v>
      </c>
      <c r="N28" s="49" t="str">
        <f>IF(VLOOKUP(M28,Dorsales!A:E,5,FALSE)=0,"",VLOOKUP(M28,Dorsales!A:E,5))</f>
        <v/>
      </c>
      <c r="O28" s="51">
        <v>14</v>
      </c>
      <c r="P28" s="49" t="str">
        <f>IF(VLOOKUP(O28,Dorsales!A:E,5,FALSE)=0,"",VLOOKUP(O28,Dorsales!A:E,5))</f>
        <v/>
      </c>
      <c r="Q28" s="51"/>
      <c r="R28" s="49" t="str">
        <f>IF(VLOOKUP(Q28,Dorsales!A:E,5,FALSE)=0,"",VLOOKUP(Q28,Dorsales!A:E,5))</f>
        <v/>
      </c>
    </row>
    <row r="29" spans="1:18">
      <c r="A29" s="46">
        <v>9</v>
      </c>
      <c r="B29" s="51">
        <v>12</v>
      </c>
      <c r="C29" s="49" t="str">
        <f>IF(VLOOKUP(B29,Dorsales!A:E,5,FALSE)=0,"",VLOOKUP(B29,Dorsales!A:E,5))</f>
        <v/>
      </c>
      <c r="D29" s="51">
        <v>1</v>
      </c>
      <c r="E29" s="49" t="str">
        <f>IF(VLOOKUP(D29,Dorsales!A:E,5,FALSE)=0,"",VLOOKUP(D29,Dorsales!A:E,5))</f>
        <v/>
      </c>
      <c r="F29" s="51">
        <v>25</v>
      </c>
      <c r="G29" s="49" t="str">
        <f>IF(VLOOKUP(F29,Dorsales!A:E,5,FALSE)=0,"",VLOOKUP(F29,Dorsales!A:E,5))</f>
        <v/>
      </c>
      <c r="H29" s="51"/>
      <c r="I29" s="49" t="str">
        <f>IF(VLOOKUP(H29,Dorsales!A:E,5,FALSE)=0,"",VLOOKUP(H29,Dorsales!A:E,5))</f>
        <v/>
      </c>
      <c r="J29" s="46">
        <v>9</v>
      </c>
      <c r="K29" s="51">
        <v>22</v>
      </c>
      <c r="L29" s="49" t="str">
        <f>IF(VLOOKUP(K29,Dorsales!A:E,5,FALSE)=0,"",VLOOKUP(K29,Dorsales!A:E,5))</f>
        <v/>
      </c>
      <c r="M29" s="51">
        <v>27</v>
      </c>
      <c r="N29" s="49" t="str">
        <f>IF(VLOOKUP(M29,Dorsales!A:E,5,FALSE)=0,"",VLOOKUP(M29,Dorsales!A:E,5))</f>
        <v/>
      </c>
      <c r="O29" s="51">
        <v>17</v>
      </c>
      <c r="P29" s="49" t="str">
        <f>IF(VLOOKUP(O29,Dorsales!A:E,5,FALSE)=0,"",VLOOKUP(O29,Dorsales!A:E,5))</f>
        <v/>
      </c>
      <c r="Q29" s="51"/>
      <c r="R29" s="49" t="str">
        <f>IF(VLOOKUP(Q29,Dorsales!A:E,5,FALSE)=0,"",VLOOKUP(Q29,Dorsales!A:E,5))</f>
        <v/>
      </c>
    </row>
    <row r="30" spans="1:18">
      <c r="A30" s="46">
        <v>10</v>
      </c>
      <c r="B30" s="52"/>
      <c r="C30" s="49" t="str">
        <f>IF(VLOOKUP(B30,Dorsales!A:E,5,FALSE)=0,"",VLOOKUP(B30,Dorsales!A:E,5))</f>
        <v/>
      </c>
      <c r="D30" s="52"/>
      <c r="E30" s="49" t="str">
        <f>IF(VLOOKUP(D30,Dorsales!A:E,5,FALSE)=0,"",VLOOKUP(D30,Dorsales!A:E,5))</f>
        <v/>
      </c>
      <c r="F30" s="52"/>
      <c r="G30" s="49" t="str">
        <f>IF(VLOOKUP(F30,Dorsales!A:E,5,FALSE)=0,"",VLOOKUP(F30,Dorsales!A:E,5))</f>
        <v/>
      </c>
      <c r="H30" s="52"/>
      <c r="I30" s="49" t="str">
        <f>IF(VLOOKUP(H30,Dorsales!A:E,5,FALSE)=0,"",VLOOKUP(H30,Dorsales!A:E,5))</f>
        <v/>
      </c>
      <c r="J30" s="46">
        <v>10</v>
      </c>
      <c r="K30" s="52"/>
      <c r="L30" s="49" t="str">
        <f>IF(VLOOKUP(K30,Dorsales!A:E,5,FALSE)=0,"",VLOOKUP(K30,Dorsales!A:E,5))</f>
        <v/>
      </c>
      <c r="M30" s="52"/>
      <c r="N30" s="49" t="str">
        <f>IF(VLOOKUP(M30,Dorsales!A:E,5,FALSE)=0,"",VLOOKUP(M30,Dorsales!A:E,5))</f>
        <v/>
      </c>
      <c r="O30" s="52"/>
      <c r="P30" s="49" t="str">
        <f>IF(VLOOKUP(O30,Dorsales!A:E,5,FALSE)=0,"",VLOOKUP(O30,Dorsales!A:E,5))</f>
        <v/>
      </c>
      <c r="Q30" s="52"/>
      <c r="R30" s="49" t="str">
        <f>IF(VLOOKUP(Q30,Dorsales!A:E,5,FALSE)=0,"",VLOOKUP(Q30,Dorsales!A:E,5))</f>
        <v/>
      </c>
    </row>
    <row r="33" spans="1:18">
      <c r="B33" s="169" t="s">
        <v>39</v>
      </c>
      <c r="C33" s="169"/>
      <c r="D33" s="169"/>
      <c r="E33" s="169"/>
      <c r="F33" s="169"/>
      <c r="G33" s="169"/>
      <c r="H33" s="169"/>
      <c r="I33" s="169"/>
      <c r="K33" s="169" t="s">
        <v>40</v>
      </c>
      <c r="L33" s="169"/>
      <c r="M33" s="169"/>
      <c r="N33" s="169"/>
      <c r="O33" s="169"/>
      <c r="P33" s="169"/>
      <c r="Q33" s="169"/>
      <c r="R33" s="169"/>
    </row>
    <row r="34" spans="1:18" ht="13.5" customHeight="1">
      <c r="A34" s="171" t="s">
        <v>29</v>
      </c>
      <c r="B34" s="40" t="s">
        <v>30</v>
      </c>
      <c r="C34" s="41">
        <v>4.1666666666666664E-2</v>
      </c>
      <c r="D34" s="42" t="s">
        <v>31</v>
      </c>
      <c r="E34" s="41">
        <v>4.8611111111111112E-2</v>
      </c>
      <c r="F34" s="42" t="s">
        <v>32</v>
      </c>
      <c r="G34" s="41">
        <v>5.5555555555555552E-2</v>
      </c>
      <c r="H34" s="42" t="s">
        <v>33</v>
      </c>
      <c r="I34" s="43"/>
      <c r="J34" s="171" t="s">
        <v>29</v>
      </c>
      <c r="K34" s="40" t="s">
        <v>30</v>
      </c>
      <c r="L34" s="41">
        <v>0.10416666666666667</v>
      </c>
      <c r="M34" s="42" t="s">
        <v>31</v>
      </c>
      <c r="N34" s="41">
        <v>0.1111111111111111</v>
      </c>
      <c r="O34" s="42" t="s">
        <v>32</v>
      </c>
      <c r="P34" s="41">
        <v>0.11805555555555557</v>
      </c>
      <c r="Q34" s="42" t="s">
        <v>33</v>
      </c>
      <c r="R34" s="43" t="s">
        <v>34</v>
      </c>
    </row>
    <row r="35" spans="1:18">
      <c r="A35" s="171"/>
      <c r="B35" s="44" t="s">
        <v>35</v>
      </c>
      <c r="C35" s="44" t="s">
        <v>36</v>
      </c>
      <c r="D35" s="44" t="s">
        <v>35</v>
      </c>
      <c r="E35" s="44" t="s">
        <v>36</v>
      </c>
      <c r="F35" s="44" t="s">
        <v>35</v>
      </c>
      <c r="G35" s="44" t="s">
        <v>36</v>
      </c>
      <c r="H35" s="44" t="s">
        <v>35</v>
      </c>
      <c r="I35" s="44" t="s">
        <v>36</v>
      </c>
      <c r="J35" s="171"/>
      <c r="K35" s="44" t="s">
        <v>35</v>
      </c>
      <c r="L35" s="44" t="s">
        <v>36</v>
      </c>
      <c r="M35" s="44" t="s">
        <v>35</v>
      </c>
      <c r="N35" s="44" t="s">
        <v>36</v>
      </c>
      <c r="O35" s="44" t="s">
        <v>35</v>
      </c>
      <c r="P35" s="44" t="s">
        <v>36</v>
      </c>
      <c r="Q35" s="44" t="s">
        <v>35</v>
      </c>
      <c r="R35" s="44" t="s">
        <v>36</v>
      </c>
    </row>
    <row r="36" spans="1:18">
      <c r="A36" s="46">
        <v>1</v>
      </c>
      <c r="B36" s="47">
        <v>3</v>
      </c>
      <c r="C36" s="49" t="str">
        <f>IF(VLOOKUP(B36,Dorsales!A:E,5,FALSE)=0,"",VLOOKUP(B36,Dorsales!A:E,5))</f>
        <v/>
      </c>
      <c r="D36" s="47">
        <v>21</v>
      </c>
      <c r="E36" s="49" t="str">
        <f>IF(VLOOKUP(D36,Dorsales!A:E,5,FALSE)=0,"",VLOOKUP(D36,Dorsales!A:E,5))</f>
        <v/>
      </c>
      <c r="F36" s="47">
        <v>10</v>
      </c>
      <c r="G36" s="49" t="str">
        <f>IF(VLOOKUP(F36,Dorsales!A:E,5,FALSE)=0,"",VLOOKUP(F36,Dorsales!A:E,5))</f>
        <v/>
      </c>
      <c r="H36" s="47"/>
      <c r="I36" s="49" t="str">
        <f>IF(VLOOKUP(H36,Dorsales!A:E,5,FALSE)=0,"",VLOOKUP(H36,Dorsales!A:E,5))</f>
        <v/>
      </c>
      <c r="J36" s="46">
        <v>1</v>
      </c>
      <c r="K36" s="47">
        <v>26</v>
      </c>
      <c r="L36" s="49" t="str">
        <f>IF(VLOOKUP(K36,Dorsales!A:E,5,FALSE)=0,"",VLOOKUP(K36,Dorsales!A:E,5))</f>
        <v/>
      </c>
      <c r="M36" s="47">
        <v>12</v>
      </c>
      <c r="N36" s="49" t="str">
        <f>IF(VLOOKUP(M36,Dorsales!A:E,5,FALSE)=0,"",VLOOKUP(M36,Dorsales!A:E,5))</f>
        <v/>
      </c>
      <c r="O36" s="47">
        <v>14</v>
      </c>
      <c r="P36" s="49" t="str">
        <f>IF(VLOOKUP(O36,Dorsales!A:E,5,FALSE)=0,"",VLOOKUP(O36,Dorsales!A:E,5))</f>
        <v/>
      </c>
      <c r="Q36" s="47"/>
      <c r="R36" s="49" t="str">
        <f>IF(VLOOKUP(Q36,Dorsales!A:E,5,FALSE)=0,"",VLOOKUP(Q36,Dorsales!A:E,5))</f>
        <v/>
      </c>
    </row>
    <row r="37" spans="1:18">
      <c r="A37" s="46">
        <v>2</v>
      </c>
      <c r="B37" s="51">
        <v>23</v>
      </c>
      <c r="C37" s="49" t="str">
        <f>IF(VLOOKUP(B37,Dorsales!A:E,5,FALSE)=0,"",VLOOKUP(B37,Dorsales!A:E,5))</f>
        <v/>
      </c>
      <c r="D37" s="51">
        <v>28</v>
      </c>
      <c r="E37" s="49" t="str">
        <f>IF(VLOOKUP(D37,Dorsales!A:E,5,FALSE)=0,"",VLOOKUP(D37,Dorsales!A:E,5))</f>
        <v/>
      </c>
      <c r="F37" s="51">
        <v>2</v>
      </c>
      <c r="G37" s="49" t="str">
        <f>IF(VLOOKUP(F37,Dorsales!A:E,5,FALSE)=0,"",VLOOKUP(F37,Dorsales!A:E,5))</f>
        <v/>
      </c>
      <c r="H37" s="51"/>
      <c r="I37" s="49" t="str">
        <f>IF(VLOOKUP(H37,Dorsales!A:E,5,FALSE)=0,"",VLOOKUP(H37,Dorsales!A:E,5))</f>
        <v/>
      </c>
      <c r="J37" s="46">
        <v>2</v>
      </c>
      <c r="K37" s="51">
        <v>8</v>
      </c>
      <c r="L37" s="49" t="str">
        <f>IF(VLOOKUP(K37,Dorsales!A:E,5,FALSE)=0,"",VLOOKUP(K37,Dorsales!A:E,5))</f>
        <v/>
      </c>
      <c r="M37" s="51">
        <v>25</v>
      </c>
      <c r="N37" s="49" t="str">
        <f>IF(VLOOKUP(M37,Dorsales!A:E,5,FALSE)=0,"",VLOOKUP(M37,Dorsales!A:E,5))</f>
        <v/>
      </c>
      <c r="O37" s="51">
        <v>17</v>
      </c>
      <c r="P37" s="49" t="str">
        <f>IF(VLOOKUP(O37,Dorsales!A:E,5,FALSE)=0,"",VLOOKUP(O37,Dorsales!A:E,5))</f>
        <v/>
      </c>
      <c r="Q37" s="51"/>
      <c r="R37" s="49" t="str">
        <f>IF(VLOOKUP(Q37,Dorsales!A:E,5,FALSE)=0,"",VLOOKUP(Q37,Dorsales!A:E,5))</f>
        <v/>
      </c>
    </row>
    <row r="38" spans="1:18">
      <c r="A38" s="46">
        <v>3</v>
      </c>
      <c r="B38" s="51">
        <v>5</v>
      </c>
      <c r="C38" s="49" t="str">
        <f>IF(VLOOKUP(B38,Dorsales!A:E,5,FALSE)=0,"",VLOOKUP(B38,Dorsales!A:E,5))</f>
        <v/>
      </c>
      <c r="D38" s="51">
        <v>12</v>
      </c>
      <c r="E38" s="49" t="str">
        <f>IF(VLOOKUP(D38,Dorsales!A:E,5,FALSE)=0,"",VLOOKUP(D38,Dorsales!A:E,5))</f>
        <v/>
      </c>
      <c r="F38" s="51">
        <v>25</v>
      </c>
      <c r="G38" s="49" t="str">
        <f>IF(VLOOKUP(F38,Dorsales!A:E,5,FALSE)=0,"",VLOOKUP(F38,Dorsales!A:E,5))</f>
        <v/>
      </c>
      <c r="H38" s="51"/>
      <c r="I38" s="49" t="str">
        <f>IF(VLOOKUP(H38,Dorsales!A:E,5,FALSE)=0,"",VLOOKUP(H38,Dorsales!A:E,5))</f>
        <v/>
      </c>
      <c r="J38" s="46">
        <v>3</v>
      </c>
      <c r="K38" s="51">
        <v>27</v>
      </c>
      <c r="L38" s="49" t="str">
        <f>IF(VLOOKUP(K38,Dorsales!A:E,5,FALSE)=0,"",VLOOKUP(K38,Dorsales!A:E,5))</f>
        <v/>
      </c>
      <c r="M38" s="51">
        <v>19</v>
      </c>
      <c r="N38" s="49" t="str">
        <f>IF(VLOOKUP(M38,Dorsales!A:E,5,FALSE)=0,"",VLOOKUP(M38,Dorsales!A:E,5))</f>
        <v/>
      </c>
      <c r="O38" s="51">
        <v>21</v>
      </c>
      <c r="P38" s="49" t="str">
        <f>IF(VLOOKUP(O38,Dorsales!A:E,5,FALSE)=0,"",VLOOKUP(O38,Dorsales!A:E,5))</f>
        <v/>
      </c>
      <c r="Q38" s="51"/>
      <c r="R38" s="49" t="str">
        <f>IF(VLOOKUP(Q38,Dorsales!A:E,5,FALSE)=0,"",VLOOKUP(Q38,Dorsales!A:E,5))</f>
        <v/>
      </c>
    </row>
    <row r="39" spans="1:18">
      <c r="A39" s="46">
        <v>4</v>
      </c>
      <c r="B39" s="51">
        <v>15</v>
      </c>
      <c r="C39" s="49" t="str">
        <f>IF(VLOOKUP(B39,Dorsales!A:E,5,FALSE)=0,"",VLOOKUP(B39,Dorsales!A:E,5))</f>
        <v/>
      </c>
      <c r="D39" s="51">
        <v>16</v>
      </c>
      <c r="E39" s="49" t="str">
        <f>IF(VLOOKUP(D39,Dorsales!A:E,5,FALSE)=0,"",VLOOKUP(D39,Dorsales!A:E,5))</f>
        <v/>
      </c>
      <c r="F39" s="51">
        <v>19</v>
      </c>
      <c r="G39" s="49" t="str">
        <f>IF(VLOOKUP(F39,Dorsales!A:E,5,FALSE)=0,"",VLOOKUP(F39,Dorsales!A:E,5))</f>
        <v/>
      </c>
      <c r="H39" s="51"/>
      <c r="I39" s="49" t="str">
        <f>IF(VLOOKUP(H39,Dorsales!A:E,5,FALSE)=0,"",VLOOKUP(H39,Dorsales!A:E,5))</f>
        <v/>
      </c>
      <c r="J39" s="46">
        <v>4</v>
      </c>
      <c r="K39" s="51">
        <v>16</v>
      </c>
      <c r="L39" s="49" t="str">
        <f>IF(VLOOKUP(K39,Dorsales!A:E,5,FALSE)=0,"",VLOOKUP(K39,Dorsales!A:E,5))</f>
        <v/>
      </c>
      <c r="M39" s="51">
        <v>9</v>
      </c>
      <c r="N39" s="49" t="str">
        <f>IF(VLOOKUP(M39,Dorsales!A:E,5,FALSE)=0,"",VLOOKUP(M39,Dorsales!A:E,5))</f>
        <v/>
      </c>
      <c r="O39" s="51">
        <v>11</v>
      </c>
      <c r="P39" s="49" t="str">
        <f>IF(VLOOKUP(O39,Dorsales!A:E,5,FALSE)=0,"",VLOOKUP(O39,Dorsales!A:E,5))</f>
        <v/>
      </c>
      <c r="Q39" s="51"/>
      <c r="R39" s="49" t="str">
        <f>IF(VLOOKUP(Q39,Dorsales!A:E,5,FALSE)=0,"",VLOOKUP(Q39,Dorsales!A:E,5))</f>
        <v/>
      </c>
    </row>
    <row r="40" spans="1:18">
      <c r="A40" s="46">
        <v>5</v>
      </c>
      <c r="B40" s="51">
        <v>27</v>
      </c>
      <c r="C40" s="49" t="str">
        <f>IF(VLOOKUP(B40,Dorsales!A:E,5,FALSE)=0,"",VLOOKUP(B40,Dorsales!A:E,5))</f>
        <v/>
      </c>
      <c r="D40" s="51">
        <v>6</v>
      </c>
      <c r="E40" s="49" t="str">
        <f>IF(VLOOKUP(D40,Dorsales!A:E,5,FALSE)=0,"",VLOOKUP(D40,Dorsales!A:E,5))</f>
        <v/>
      </c>
      <c r="F40" s="51">
        <v>7</v>
      </c>
      <c r="G40" s="49" t="str">
        <f>IF(VLOOKUP(F40,Dorsales!A:E,5,FALSE)=0,"",VLOOKUP(F40,Dorsales!A:E,5))</f>
        <v/>
      </c>
      <c r="H40" s="51"/>
      <c r="I40" s="49" t="str">
        <f>IF(VLOOKUP(H40,Dorsales!A:E,5,FALSE)=0,"",VLOOKUP(H40,Dorsales!A:E,5))</f>
        <v/>
      </c>
      <c r="J40" s="46">
        <v>5</v>
      </c>
      <c r="K40" s="51">
        <v>3</v>
      </c>
      <c r="L40" s="49" t="str">
        <f>IF(VLOOKUP(K40,Dorsales!A:E,5,FALSE)=0,"",VLOOKUP(K40,Dorsales!A:E,5))</f>
        <v/>
      </c>
      <c r="M40" s="51">
        <v>6</v>
      </c>
      <c r="N40" s="49" t="str">
        <f>IF(VLOOKUP(M40,Dorsales!A:E,5,FALSE)=0,"",VLOOKUP(M40,Dorsales!A:E,5))</f>
        <v/>
      </c>
      <c r="O40" s="51">
        <v>29</v>
      </c>
      <c r="P40" s="49" t="str">
        <f>IF(VLOOKUP(O40,Dorsales!A:E,5,FALSE)=0,"",VLOOKUP(O40,Dorsales!A:E,5))</f>
        <v/>
      </c>
      <c r="Q40" s="51"/>
      <c r="R40" s="49" t="str">
        <f>IF(VLOOKUP(Q40,Dorsales!A:E,5,FALSE)=0,"",VLOOKUP(Q40,Dorsales!A:E,5))</f>
        <v/>
      </c>
    </row>
    <row r="41" spans="1:18">
      <c r="A41" s="46">
        <v>6</v>
      </c>
      <c r="B41" s="51">
        <v>9</v>
      </c>
      <c r="C41" s="49" t="str">
        <f>IF(VLOOKUP(B41,Dorsales!A:E,5,FALSE)=0,"",VLOOKUP(B41,Dorsales!A:E,5))</f>
        <v/>
      </c>
      <c r="D41" s="51">
        <v>24</v>
      </c>
      <c r="E41" s="49" t="str">
        <f>IF(VLOOKUP(D41,Dorsales!A:E,5,FALSE)=0,"",VLOOKUP(D41,Dorsales!A:E,5))</f>
        <v/>
      </c>
      <c r="F41" s="51">
        <v>1</v>
      </c>
      <c r="G41" s="49" t="str">
        <f>IF(VLOOKUP(F41,Dorsales!A:E,5,FALSE)=0,"",VLOOKUP(F41,Dorsales!A:E,5))</f>
        <v/>
      </c>
      <c r="H41" s="51"/>
      <c r="I41" s="49" t="str">
        <f>IF(VLOOKUP(H41,Dorsales!A:E,5,FALSE)=0,"",VLOOKUP(H41,Dorsales!A:E,5))</f>
        <v/>
      </c>
      <c r="J41" s="46">
        <v>6</v>
      </c>
      <c r="K41" s="51">
        <v>13</v>
      </c>
      <c r="L41" s="49" t="str">
        <f>IF(VLOOKUP(K41,Dorsales!A:E,5,FALSE)=0,"",VLOOKUP(K41,Dorsales!A:E,5))</f>
        <v/>
      </c>
      <c r="M41" s="51">
        <v>28</v>
      </c>
      <c r="N41" s="49" t="str">
        <f>IF(VLOOKUP(M41,Dorsales!A:E,5,FALSE)=0,"",VLOOKUP(M41,Dorsales!A:E,5))</f>
        <v/>
      </c>
      <c r="O41" s="51">
        <v>7</v>
      </c>
      <c r="P41" s="49" t="str">
        <f>IF(VLOOKUP(O41,Dorsales!A:E,5,FALSE)=0,"",VLOOKUP(O41,Dorsales!A:E,5))</f>
        <v/>
      </c>
      <c r="Q41" s="51"/>
      <c r="R41" s="49" t="str">
        <f>IF(VLOOKUP(Q41,Dorsales!A:E,5,FALSE)=0,"",VLOOKUP(Q41,Dorsales!A:E,5))</f>
        <v/>
      </c>
    </row>
    <row r="42" spans="1:18">
      <c r="A42" s="46">
        <v>7</v>
      </c>
      <c r="B42" s="51">
        <v>22</v>
      </c>
      <c r="C42" s="49" t="str">
        <f>IF(VLOOKUP(B42,Dorsales!A:E,5,FALSE)=0,"",VLOOKUP(B42,Dorsales!A:E,5))</f>
        <v/>
      </c>
      <c r="D42" s="51">
        <v>17</v>
      </c>
      <c r="E42" s="49" t="str">
        <f>IF(VLOOKUP(D42,Dorsales!A:E,5,FALSE)=0,"",VLOOKUP(D42,Dorsales!A:E,5))</f>
        <v/>
      </c>
      <c r="F42" s="51">
        <v>26</v>
      </c>
      <c r="G42" s="49" t="str">
        <f>IF(VLOOKUP(F42,Dorsales!A:E,5,FALSE)=0,"",VLOOKUP(F42,Dorsales!A:E,5))</f>
        <v/>
      </c>
      <c r="H42" s="51"/>
      <c r="I42" s="49" t="str">
        <f>IF(VLOOKUP(H42,Dorsales!A:E,5,FALSE)=0,"",VLOOKUP(H42,Dorsales!A:E,5))</f>
        <v/>
      </c>
      <c r="J42" s="46">
        <v>7</v>
      </c>
      <c r="K42" s="51">
        <v>2</v>
      </c>
      <c r="L42" s="49" t="str">
        <f>IF(VLOOKUP(K42,Dorsales!A:E,5,FALSE)=0,"",VLOOKUP(K42,Dorsales!A:E,5))</f>
        <v/>
      </c>
      <c r="M42" s="51">
        <v>22</v>
      </c>
      <c r="N42" s="49" t="str">
        <f>IF(VLOOKUP(M42,Dorsales!A:E,5,FALSE)=0,"",VLOOKUP(M42,Dorsales!A:E,5))</f>
        <v/>
      </c>
      <c r="O42" s="51">
        <v>24</v>
      </c>
      <c r="P42" s="49" t="str">
        <f>IF(VLOOKUP(O42,Dorsales!A:E,5,FALSE)=0,"",VLOOKUP(O42,Dorsales!A:E,5))</f>
        <v/>
      </c>
      <c r="Q42" s="51"/>
      <c r="R42" s="49" t="str">
        <f>IF(VLOOKUP(Q42,Dorsales!A:E,5,FALSE)=0,"",VLOOKUP(Q42,Dorsales!A:E,5))</f>
        <v/>
      </c>
    </row>
    <row r="43" spans="1:18">
      <c r="A43" s="46">
        <v>8</v>
      </c>
      <c r="B43" s="51">
        <v>13</v>
      </c>
      <c r="C43" s="49" t="str">
        <f>IF(VLOOKUP(B43,Dorsales!A:E,5,FALSE)=0,"",VLOOKUP(B43,Dorsales!A:E,5))</f>
        <v/>
      </c>
      <c r="D43" s="51">
        <v>8</v>
      </c>
      <c r="E43" s="49" t="str">
        <f>IF(VLOOKUP(D43,Dorsales!A:E,5,FALSE)=0,"",VLOOKUP(D43,Dorsales!A:E,5))</f>
        <v/>
      </c>
      <c r="F43" s="51">
        <v>11</v>
      </c>
      <c r="G43" s="49" t="str">
        <f>IF(VLOOKUP(F43,Dorsales!A:E,5,FALSE)=0,"",VLOOKUP(F43,Dorsales!A:E,5))</f>
        <v/>
      </c>
      <c r="H43" s="51"/>
      <c r="I43" s="49" t="str">
        <f>IF(VLOOKUP(H43,Dorsales!A:E,5,FALSE)=0,"",VLOOKUP(H43,Dorsales!A:E,5))</f>
        <v/>
      </c>
      <c r="J43" s="46">
        <v>8</v>
      </c>
      <c r="K43" s="51">
        <v>1</v>
      </c>
      <c r="L43" s="49" t="str">
        <f>IF(VLOOKUP(K43,Dorsales!A:E,5,FALSE)=0,"",VLOOKUP(K43,Dorsales!A:E,5))</f>
        <v/>
      </c>
      <c r="M43" s="51">
        <v>4</v>
      </c>
      <c r="N43" s="49" t="str">
        <f>IF(VLOOKUP(M43,Dorsales!A:E,5,FALSE)=0,"",VLOOKUP(M43,Dorsales!A:E,5))</f>
        <v/>
      </c>
      <c r="O43" s="51">
        <v>5</v>
      </c>
      <c r="P43" s="49" t="str">
        <f>IF(VLOOKUP(O43,Dorsales!A:E,5,FALSE)=0,"",VLOOKUP(O43,Dorsales!A:E,5))</f>
        <v/>
      </c>
      <c r="Q43" s="51"/>
      <c r="R43" s="49" t="str">
        <f>IF(VLOOKUP(Q43,Dorsales!A:E,5,FALSE)=0,"",VLOOKUP(Q43,Dorsales!A:E,5))</f>
        <v/>
      </c>
    </row>
    <row r="44" spans="1:18">
      <c r="A44" s="46">
        <v>9</v>
      </c>
      <c r="B44" s="51">
        <v>14</v>
      </c>
      <c r="C44" s="49" t="str">
        <f>IF(VLOOKUP(B44,Dorsales!A:E,5,FALSE)=0,"",VLOOKUP(B44,Dorsales!A:E,5))</f>
        <v/>
      </c>
      <c r="D44" s="51">
        <v>29</v>
      </c>
      <c r="E44" s="49" t="str">
        <f>IF(VLOOKUP(D44,Dorsales!A:E,5,FALSE)=0,"",VLOOKUP(D44,Dorsales!A:E,5))</f>
        <v/>
      </c>
      <c r="F44" s="51">
        <v>4</v>
      </c>
      <c r="G44" s="49" t="str">
        <f>IF(VLOOKUP(F44,Dorsales!A:E,5,FALSE)=0,"",VLOOKUP(F44,Dorsales!A:E,5))</f>
        <v/>
      </c>
      <c r="H44" s="51"/>
      <c r="I44" s="49" t="str">
        <f>IF(VLOOKUP(H44,Dorsales!A:E,5,FALSE)=0,"",VLOOKUP(H44,Dorsales!A:E,5))</f>
        <v/>
      </c>
      <c r="J44" s="46">
        <v>9</v>
      </c>
      <c r="K44" s="51">
        <v>10</v>
      </c>
      <c r="L44" s="49" t="str">
        <f>IF(VLOOKUP(K44,Dorsales!A:E,5,FALSE)=0,"",VLOOKUP(K44,Dorsales!A:E,5))</f>
        <v/>
      </c>
      <c r="M44" s="51">
        <v>15</v>
      </c>
      <c r="N44" s="49" t="str">
        <f>IF(VLOOKUP(M44,Dorsales!A:E,5,FALSE)=0,"",VLOOKUP(M44,Dorsales!A:E,5))</f>
        <v/>
      </c>
      <c r="O44" s="51">
        <v>23</v>
      </c>
      <c r="P44" s="49" t="str">
        <f>IF(VLOOKUP(O44,Dorsales!A:E,5,FALSE)=0,"",VLOOKUP(O44,Dorsales!A:E,5))</f>
        <v/>
      </c>
      <c r="Q44" s="51"/>
      <c r="R44" s="49" t="str">
        <f>IF(VLOOKUP(Q44,Dorsales!A:E,5,FALSE)=0,"",VLOOKUP(Q44,Dorsales!A:E,5))</f>
        <v/>
      </c>
    </row>
    <row r="45" spans="1:18">
      <c r="A45" s="46">
        <v>10</v>
      </c>
      <c r="B45" s="52"/>
      <c r="C45" s="49" t="str">
        <f>IF(VLOOKUP(B45,Dorsales!A:E,5,FALSE)=0,"",VLOOKUP(B45,Dorsales!A:E,5))</f>
        <v/>
      </c>
      <c r="D45" s="52"/>
      <c r="E45" s="49" t="str">
        <f>IF(VLOOKUP(D45,Dorsales!A:E,5,FALSE)=0,"",VLOOKUP(D45,Dorsales!A:E,5))</f>
        <v/>
      </c>
      <c r="F45" s="52"/>
      <c r="G45" s="49" t="str">
        <f>IF(VLOOKUP(F45,Dorsales!A:E,5,FALSE)=0,"",VLOOKUP(F45,Dorsales!A:E,5))</f>
        <v/>
      </c>
      <c r="H45" s="52"/>
      <c r="I45" s="49" t="str">
        <f>IF(VLOOKUP(H45,Dorsales!A:E,5,FALSE)=0,"",VLOOKUP(H45,Dorsales!A:E,5))</f>
        <v/>
      </c>
      <c r="J45" s="46">
        <v>10</v>
      </c>
      <c r="K45" s="52"/>
      <c r="L45" s="49" t="str">
        <f>IF(VLOOKUP(K45,Dorsales!A:E,5,FALSE)=0,"",VLOOKUP(K45,Dorsales!A:E,5))</f>
        <v/>
      </c>
      <c r="M45" s="52"/>
      <c r="N45" s="49" t="str">
        <f>IF(VLOOKUP(M45,Dorsales!A:E,5,FALSE)=0,"",VLOOKUP(M45,Dorsales!A:E,5))</f>
        <v/>
      </c>
      <c r="O45" s="52"/>
      <c r="P45" s="49" t="str">
        <f>IF(VLOOKUP(O45,Dorsales!A:E,5,FALSE)=0,"",VLOOKUP(O45,Dorsales!A:E,5))</f>
        <v/>
      </c>
      <c r="Q45" s="52"/>
      <c r="R45" s="49" t="str">
        <f>IF(VLOOKUP(Q45,Dorsales!A:E,5,FALSE)=0,"",VLOOKUP(Q45,Dorsales!A:E,5))</f>
        <v/>
      </c>
    </row>
    <row r="51" spans="1:18">
      <c r="B51" s="170" t="str">
        <f>Dorsales!A1</f>
        <v xml:space="preserve"> F5J -2013, Nuevo Alastur 24/05/13, Campeonato de Asturias y 2ª de la Liga </v>
      </c>
      <c r="C51" s="170"/>
      <c r="D51" s="170"/>
      <c r="E51" s="170"/>
      <c r="F51" s="170"/>
      <c r="G51" s="170"/>
      <c r="H51" s="170"/>
      <c r="I51" s="170"/>
      <c r="J51" s="170"/>
      <c r="K51" s="170"/>
      <c r="L51" s="170"/>
      <c r="M51" s="170"/>
      <c r="N51" s="170"/>
      <c r="O51" s="170"/>
      <c r="P51" s="170"/>
      <c r="Q51" s="170"/>
      <c r="R51" s="170"/>
    </row>
    <row r="52" spans="1:18">
      <c r="B52" s="39"/>
      <c r="C52" s="39"/>
      <c r="D52" s="39"/>
      <c r="E52" s="39"/>
      <c r="F52" s="39"/>
      <c r="G52" s="39"/>
      <c r="H52" s="39"/>
      <c r="I52" s="39"/>
    </row>
    <row r="53" spans="1:18">
      <c r="B53" s="169" t="s">
        <v>27</v>
      </c>
      <c r="C53" s="169"/>
      <c r="D53" s="169"/>
      <c r="E53" s="169"/>
      <c r="F53" s="169"/>
      <c r="G53" s="169"/>
      <c r="H53" s="169"/>
      <c r="I53" s="169"/>
      <c r="K53" s="169" t="s">
        <v>28</v>
      </c>
      <c r="L53" s="169"/>
      <c r="M53" s="169"/>
      <c r="N53" s="169"/>
      <c r="O53" s="169"/>
      <c r="P53" s="169"/>
      <c r="Q53" s="169"/>
      <c r="R53" s="169"/>
    </row>
    <row r="54" spans="1:18" ht="12.15" customHeight="1">
      <c r="A54" s="171" t="s">
        <v>29</v>
      </c>
      <c r="B54" s="40" t="s">
        <v>30</v>
      </c>
      <c r="C54" s="41">
        <v>0</v>
      </c>
      <c r="D54" s="42" t="s">
        <v>31</v>
      </c>
      <c r="E54" s="41">
        <v>6.9444444444444441E-3</v>
      </c>
      <c r="F54" s="42" t="s">
        <v>32</v>
      </c>
      <c r="G54" s="41">
        <v>1.3888888888888888E-2</v>
      </c>
      <c r="H54" s="42" t="s">
        <v>33</v>
      </c>
      <c r="I54" s="43" t="s">
        <v>34</v>
      </c>
      <c r="J54" s="171" t="s">
        <v>29</v>
      </c>
      <c r="K54" s="40" t="s">
        <v>30</v>
      </c>
      <c r="L54" s="41">
        <v>6.25E-2</v>
      </c>
      <c r="M54" s="42" t="s">
        <v>31</v>
      </c>
      <c r="N54" s="41">
        <v>6.9444444444444434E-2</v>
      </c>
      <c r="O54" s="42" t="s">
        <v>32</v>
      </c>
      <c r="P54" s="41">
        <v>7.6388888888888895E-2</v>
      </c>
      <c r="Q54" s="42" t="s">
        <v>33</v>
      </c>
      <c r="R54" s="43" t="s">
        <v>34</v>
      </c>
    </row>
    <row r="55" spans="1:18">
      <c r="A55" s="171"/>
      <c r="B55" s="44" t="s">
        <v>35</v>
      </c>
      <c r="C55" s="44" t="s">
        <v>36</v>
      </c>
      <c r="D55" s="44" t="s">
        <v>35</v>
      </c>
      <c r="E55" s="45" t="s">
        <v>36</v>
      </c>
      <c r="F55" s="44" t="s">
        <v>35</v>
      </c>
      <c r="G55" s="44" t="s">
        <v>36</v>
      </c>
      <c r="H55" s="44" t="s">
        <v>35</v>
      </c>
      <c r="I55" s="44" t="s">
        <v>36</v>
      </c>
      <c r="J55" s="171"/>
      <c r="K55" s="44" t="s">
        <v>35</v>
      </c>
      <c r="L55" s="44" t="s">
        <v>36</v>
      </c>
      <c r="M55" s="44" t="s">
        <v>35</v>
      </c>
      <c r="N55" s="44" t="s">
        <v>36</v>
      </c>
      <c r="O55" s="44" t="s">
        <v>35</v>
      </c>
      <c r="P55" s="44" t="s">
        <v>36</v>
      </c>
      <c r="Q55" s="44" t="s">
        <v>35</v>
      </c>
      <c r="R55" s="44" t="s">
        <v>36</v>
      </c>
    </row>
    <row r="56" spans="1:18">
      <c r="A56" s="46">
        <v>1</v>
      </c>
      <c r="B56" s="47">
        <v>1</v>
      </c>
      <c r="C56" s="48" t="str">
        <f>IF(VLOOKUP(B56,Dorsales!A:E,5,FALSE)=0,"",VLOOKUP(B56,Dorsales!A:E,5))</f>
        <v/>
      </c>
      <c r="D56" s="47">
        <v>2</v>
      </c>
      <c r="E56" s="49" t="str">
        <f>IF(VLOOKUP(D56,Dorsales!A:E,5,FALSE)=0,"",VLOOKUP(D56,Dorsales!A:E,5))</f>
        <v/>
      </c>
      <c r="F56" s="50"/>
      <c r="G56" s="49" t="str">
        <f>IF(VLOOKUP(F56,Dorsales!A:E,5,FALSE)=0,"",VLOOKUP(F56,Dorsales!A:E,5))</f>
        <v/>
      </c>
      <c r="H56" s="47"/>
      <c r="I56" s="49" t="str">
        <f>IF(VLOOKUP(H56,Dorsales!A:E,5,FALSE)=0,"",VLOOKUP(H56,Dorsales!A:E,5))</f>
        <v/>
      </c>
      <c r="J56" s="46">
        <v>1</v>
      </c>
      <c r="K56" s="47">
        <v>5</v>
      </c>
      <c r="L56" s="49" t="str">
        <f>IF(VLOOKUP(K56,Dorsales!A:E,5,FALSE)=0,"",VLOOKUP(K56,Dorsales!A:E,5))</f>
        <v/>
      </c>
      <c r="M56" s="47">
        <v>7</v>
      </c>
      <c r="N56" s="49" t="str">
        <f>IF(VLOOKUP(M56,Dorsales!A:E,5,FALSE)=0,"",VLOOKUP(M56,Dorsales!A:E,5))</f>
        <v/>
      </c>
      <c r="O56" s="47"/>
      <c r="P56" s="49" t="str">
        <f>IF(VLOOKUP(O56,Dorsales!A:E,5,FALSE)=0,"",VLOOKUP(O56,Dorsales!A:E,5))</f>
        <v/>
      </c>
      <c r="Q56" s="47"/>
      <c r="R56" s="49" t="str">
        <f>IF(VLOOKUP(Q56,Dorsales!A:E,5,FALSE)=0,"",VLOOKUP(Q56,Dorsales!A:E,5))</f>
        <v/>
      </c>
    </row>
    <row r="57" spans="1:18">
      <c r="A57" s="46">
        <v>2</v>
      </c>
      <c r="B57" s="51">
        <v>3</v>
      </c>
      <c r="C57" s="49" t="str">
        <f>IF(VLOOKUP(B57,Dorsales!A:E,5,FALSE)=0,"",VLOOKUP(B57,Dorsales!A:E,5))</f>
        <v/>
      </c>
      <c r="D57" s="51">
        <v>4</v>
      </c>
      <c r="E57" s="49" t="str">
        <f>IF(VLOOKUP(D57,Dorsales!A:E,5,FALSE)=0,"",VLOOKUP(D57,Dorsales!A:E,5))</f>
        <v/>
      </c>
      <c r="F57" s="51"/>
      <c r="G57" s="49" t="str">
        <f>IF(VLOOKUP(F57,Dorsales!A:E,5,FALSE)=0,"",VLOOKUP(F57,Dorsales!A:E,5))</f>
        <v/>
      </c>
      <c r="H57" s="51"/>
      <c r="I57" s="49" t="str">
        <f>IF(VLOOKUP(H57,Dorsales!A:E,5,FALSE)=0,"",VLOOKUP(H57,Dorsales!A:E,5))</f>
        <v/>
      </c>
      <c r="J57" s="46">
        <v>2</v>
      </c>
      <c r="K57" s="51">
        <v>1</v>
      </c>
      <c r="L57" s="49" t="str">
        <f>IF(VLOOKUP(K57,Dorsales!A:E,5,FALSE)=0,"",VLOOKUP(K57,Dorsales!A:E,5))</f>
        <v/>
      </c>
      <c r="M57" s="51">
        <v>6</v>
      </c>
      <c r="N57" s="49" t="str">
        <f>IF(VLOOKUP(M57,Dorsales!A:E,5,FALSE)=0,"",VLOOKUP(M57,Dorsales!A:E,5))</f>
        <v/>
      </c>
      <c r="O57" s="51"/>
      <c r="P57" s="49" t="str">
        <f>IF(VLOOKUP(O57,Dorsales!A:E,5,FALSE)=0,"",VLOOKUP(O57,Dorsales!A:E,5))</f>
        <v/>
      </c>
      <c r="Q57" s="51"/>
      <c r="R57" s="49" t="str">
        <f>IF(VLOOKUP(Q57,Dorsales!A:E,5,FALSE)=0,"",VLOOKUP(Q57,Dorsales!A:E,5))</f>
        <v/>
      </c>
    </row>
    <row r="58" spans="1:18">
      <c r="A58" s="46">
        <v>3</v>
      </c>
      <c r="B58" s="51">
        <v>5</v>
      </c>
      <c r="C58" s="49" t="str">
        <f>IF(VLOOKUP(B58,Dorsales!A:E,5,FALSE)=0,"",VLOOKUP(B58,Dorsales!A:E,5))</f>
        <v/>
      </c>
      <c r="D58" s="51">
        <v>6</v>
      </c>
      <c r="E58" s="49" t="str">
        <f>IF(VLOOKUP(D58,Dorsales!A:E,5,FALSE)=0,"",VLOOKUP(D58,Dorsales!A:E,5))</f>
        <v/>
      </c>
      <c r="F58" s="51"/>
      <c r="G58" s="49" t="str">
        <f>IF(VLOOKUP(F58,Dorsales!A:E,5,FALSE)=0,"",VLOOKUP(F58,Dorsales!A:E,5))</f>
        <v/>
      </c>
      <c r="H58" s="51"/>
      <c r="I58" s="49" t="str">
        <f>IF(VLOOKUP(H58,Dorsales!A:E,5,FALSE)=0,"",VLOOKUP(H58,Dorsales!A:E,5))</f>
        <v/>
      </c>
      <c r="J58" s="46">
        <v>3</v>
      </c>
      <c r="K58" s="51">
        <v>8</v>
      </c>
      <c r="L58" s="49" t="str">
        <f>IF(VLOOKUP(K58,Dorsales!A:E,5,FALSE)=0,"",VLOOKUP(K58,Dorsales!A:E,5))</f>
        <v/>
      </c>
      <c r="M58" s="51">
        <v>2</v>
      </c>
      <c r="N58" s="49" t="str">
        <f>IF(VLOOKUP(M58,Dorsales!A:E,5,FALSE)=0,"",VLOOKUP(M58,Dorsales!A:E,5))</f>
        <v/>
      </c>
      <c r="O58" s="51"/>
      <c r="P58" s="49" t="str">
        <f>IF(VLOOKUP(O58,Dorsales!A:E,5,FALSE)=0,"",VLOOKUP(O58,Dorsales!A:E,5))</f>
        <v/>
      </c>
      <c r="Q58" s="51"/>
      <c r="R58" s="49" t="str">
        <f>IF(VLOOKUP(Q58,Dorsales!A:E,5,FALSE)=0,"",VLOOKUP(Q58,Dorsales!A:E,5))</f>
        <v/>
      </c>
    </row>
    <row r="59" spans="1:18">
      <c r="A59" s="46">
        <v>4</v>
      </c>
      <c r="B59" s="51">
        <v>7</v>
      </c>
      <c r="C59" s="49" t="str">
        <f>IF(VLOOKUP(B59,Dorsales!A:E,5,FALSE)=0,"",VLOOKUP(B59,Dorsales!A:E,5))</f>
        <v/>
      </c>
      <c r="D59" s="51">
        <v>8</v>
      </c>
      <c r="E59" s="49" t="str">
        <f>IF(VLOOKUP(D59,Dorsales!A:E,5,FALSE)=0,"",VLOOKUP(D59,Dorsales!A:E,5))</f>
        <v/>
      </c>
      <c r="F59" s="51"/>
      <c r="G59" s="49" t="str">
        <f>IF(VLOOKUP(F59,Dorsales!A:E,5,FALSE)=0,"",VLOOKUP(F59,Dorsales!A:E,5))</f>
        <v/>
      </c>
      <c r="H59" s="51"/>
      <c r="I59" s="49" t="str">
        <f>IF(VLOOKUP(H59,Dorsales!A:E,5,FALSE)=0,"",VLOOKUP(H59,Dorsales!A:E,5))</f>
        <v/>
      </c>
      <c r="J59" s="46">
        <v>4</v>
      </c>
      <c r="K59" s="51">
        <v>4</v>
      </c>
      <c r="L59" s="49" t="str">
        <f>IF(VLOOKUP(K59,Dorsales!A:E,5,FALSE)=0,"",VLOOKUP(K59,Dorsales!A:E,5))</f>
        <v/>
      </c>
      <c r="M59" s="51">
        <v>3</v>
      </c>
      <c r="N59" s="49" t="str">
        <f>IF(VLOOKUP(M59,Dorsales!A:E,5,FALSE)=0,"",VLOOKUP(M59,Dorsales!A:E,5))</f>
        <v/>
      </c>
      <c r="O59" s="51"/>
      <c r="P59" s="49" t="str">
        <f>IF(VLOOKUP(O59,Dorsales!A:E,5,FALSE)=0,"",VLOOKUP(O59,Dorsales!A:E,5))</f>
        <v/>
      </c>
      <c r="Q59" s="51"/>
      <c r="R59" s="49" t="str">
        <f>IF(VLOOKUP(Q59,Dorsales!A:E,5,FALSE)=0,"",VLOOKUP(Q59,Dorsales!A:E,5))</f>
        <v/>
      </c>
    </row>
    <row r="60" spans="1:18">
      <c r="A60" s="46">
        <v>5</v>
      </c>
      <c r="B60" s="51"/>
      <c r="C60" s="49" t="str">
        <f>IF(VLOOKUP(B60,Dorsales!A:E,5,FALSE)=0,"",VLOOKUP(B60,Dorsales!A:E,5))</f>
        <v/>
      </c>
      <c r="D60" s="51"/>
      <c r="E60" s="49" t="str">
        <f>IF(VLOOKUP(D60,Dorsales!A:E,5,FALSE)=0,"",VLOOKUP(D60,Dorsales!A:E,5))</f>
        <v/>
      </c>
      <c r="F60" s="51"/>
      <c r="G60" s="49" t="str">
        <f>IF(VLOOKUP(F60,Dorsales!A:E,5,FALSE)=0,"",VLOOKUP(F60,Dorsales!A:E,5))</f>
        <v/>
      </c>
      <c r="H60" s="51"/>
      <c r="I60" s="49" t="str">
        <f>IF(VLOOKUP(H60,Dorsales!A:E,5,FALSE)=0,"",VLOOKUP(H60,Dorsales!A:E,5))</f>
        <v/>
      </c>
      <c r="J60" s="46">
        <v>5</v>
      </c>
      <c r="K60" s="51"/>
      <c r="L60" s="49" t="str">
        <f>IF(VLOOKUP(K60,Dorsales!A:E,5,FALSE)=0,"",VLOOKUP(K60,Dorsales!A:E,5))</f>
        <v/>
      </c>
      <c r="M60" s="51"/>
      <c r="N60" s="49" t="str">
        <f>IF(VLOOKUP(M60,Dorsales!A:E,5,FALSE)=0,"",VLOOKUP(M60,Dorsales!A:E,5))</f>
        <v/>
      </c>
      <c r="O60" s="51"/>
      <c r="P60" s="49" t="str">
        <f>IF(VLOOKUP(O60,Dorsales!A:E,5,FALSE)=0,"",VLOOKUP(O60,Dorsales!A:E,5))</f>
        <v/>
      </c>
      <c r="Q60" s="51"/>
      <c r="R60" s="49" t="str">
        <f>IF(VLOOKUP(Q60,Dorsales!A:E,5,FALSE)=0,"",VLOOKUP(Q60,Dorsales!A:E,5))</f>
        <v/>
      </c>
    </row>
    <row r="61" spans="1:18">
      <c r="A61" s="46">
        <v>6</v>
      </c>
      <c r="B61" s="51"/>
      <c r="C61" s="49" t="str">
        <f>IF(VLOOKUP(B61,Dorsales!A:E,5,FALSE)=0,"",VLOOKUP(B61,Dorsales!A:E,5))</f>
        <v/>
      </c>
      <c r="D61" s="51"/>
      <c r="E61" s="49" t="str">
        <f>IF(VLOOKUP(D61,Dorsales!A:E,5,FALSE)=0,"",VLOOKUP(D61,Dorsales!A:E,5))</f>
        <v/>
      </c>
      <c r="F61" s="51"/>
      <c r="G61" s="49" t="str">
        <f>IF(VLOOKUP(F61,Dorsales!A:E,5,FALSE)=0,"",VLOOKUP(F61,Dorsales!A:E,5))</f>
        <v/>
      </c>
      <c r="H61" s="51"/>
      <c r="I61" s="49" t="str">
        <f>IF(VLOOKUP(H61,Dorsales!A:E,5,FALSE)=0,"",VLOOKUP(H61,Dorsales!A:E,5))</f>
        <v/>
      </c>
      <c r="J61" s="46">
        <v>6</v>
      </c>
      <c r="K61" s="51"/>
      <c r="L61" s="49" t="str">
        <f>IF(VLOOKUP(K61,Dorsales!A:E,5,FALSE)=0,"",VLOOKUP(K61,Dorsales!A:E,5))</f>
        <v/>
      </c>
      <c r="M61" s="51"/>
      <c r="N61" s="49" t="str">
        <f>IF(VLOOKUP(M61,Dorsales!A:E,5,FALSE)=0,"",VLOOKUP(M61,Dorsales!A:E,5))</f>
        <v/>
      </c>
      <c r="O61" s="51"/>
      <c r="P61" s="49" t="str">
        <f>IF(VLOOKUP(O61,Dorsales!A:E,5,FALSE)=0,"",VLOOKUP(O61,Dorsales!A:E,5))</f>
        <v/>
      </c>
      <c r="Q61" s="51"/>
      <c r="R61" s="49" t="str">
        <f>IF(VLOOKUP(Q61,Dorsales!A:E,5,FALSE)=0,"",VLOOKUP(Q61,Dorsales!A:E,5))</f>
        <v/>
      </c>
    </row>
    <row r="62" spans="1:18">
      <c r="A62" s="46">
        <v>7</v>
      </c>
      <c r="B62" s="51"/>
      <c r="C62" s="49" t="str">
        <f>IF(VLOOKUP(B62,Dorsales!A:E,5,FALSE)=0,"",VLOOKUP(B62,Dorsales!A:E,5))</f>
        <v/>
      </c>
      <c r="D62" s="51"/>
      <c r="E62" s="49" t="str">
        <f>IF(VLOOKUP(D62,Dorsales!A:E,5,FALSE)=0,"",VLOOKUP(D62,Dorsales!A:E,5))</f>
        <v/>
      </c>
      <c r="F62" s="51"/>
      <c r="G62" s="49" t="str">
        <f>IF(VLOOKUP(F62,Dorsales!A:E,5,FALSE)=0,"",VLOOKUP(F62,Dorsales!A:E,5))</f>
        <v/>
      </c>
      <c r="H62" s="51"/>
      <c r="I62" s="49" t="str">
        <f>IF(VLOOKUP(H62,Dorsales!A:E,5,FALSE)=0,"",VLOOKUP(H62,Dorsales!A:E,5))</f>
        <v/>
      </c>
      <c r="J62" s="46">
        <v>7</v>
      </c>
      <c r="K62" s="51"/>
      <c r="L62" s="49" t="str">
        <f>IF(VLOOKUP(K62,Dorsales!A:E,5,FALSE)=0,"",VLOOKUP(K62,Dorsales!A:E,5))</f>
        <v/>
      </c>
      <c r="M62" s="51"/>
      <c r="N62" s="49" t="str">
        <f>IF(VLOOKUP(M62,Dorsales!A:E,5,FALSE)=0,"",VLOOKUP(M62,Dorsales!A:E,5))</f>
        <v/>
      </c>
      <c r="O62" s="51"/>
      <c r="P62" s="49" t="str">
        <f>IF(VLOOKUP(O62,Dorsales!A:E,5,FALSE)=0,"",VLOOKUP(O62,Dorsales!A:E,5))</f>
        <v/>
      </c>
      <c r="Q62" s="51"/>
      <c r="R62" s="49" t="str">
        <f>IF(VLOOKUP(Q62,Dorsales!A:E,5,FALSE)=0,"",VLOOKUP(Q62,Dorsales!A:E,5))</f>
        <v/>
      </c>
    </row>
    <row r="63" spans="1:18">
      <c r="A63" s="46">
        <v>8</v>
      </c>
      <c r="B63" s="51"/>
      <c r="C63" s="49" t="str">
        <f>IF(VLOOKUP(B63,Dorsales!A:E,5,FALSE)=0,"",VLOOKUP(B63,Dorsales!A:E,5))</f>
        <v/>
      </c>
      <c r="D63" s="51"/>
      <c r="E63" s="49" t="str">
        <f>IF(VLOOKUP(D63,Dorsales!A:E,5,FALSE)=0,"",VLOOKUP(D63,Dorsales!A:E,5))</f>
        <v/>
      </c>
      <c r="F63" s="51"/>
      <c r="G63" s="49" t="str">
        <f>IF(VLOOKUP(F63,Dorsales!A:E,5,FALSE)=0,"",VLOOKUP(F63,Dorsales!A:E,5))</f>
        <v/>
      </c>
      <c r="H63" s="51"/>
      <c r="I63" s="49" t="str">
        <f>IF(VLOOKUP(H63,Dorsales!A:E,5,FALSE)=0,"",VLOOKUP(H63,Dorsales!A:E,5))</f>
        <v/>
      </c>
      <c r="J63" s="46">
        <v>8</v>
      </c>
      <c r="K63" s="51"/>
      <c r="L63" s="49" t="str">
        <f>IF(VLOOKUP(K63,Dorsales!A:E,5,FALSE)=0,"",VLOOKUP(K63,Dorsales!A:E,5))</f>
        <v/>
      </c>
      <c r="M63" s="51"/>
      <c r="N63" s="49" t="str">
        <f>IF(VLOOKUP(M63,Dorsales!A:E,5,FALSE)=0,"",VLOOKUP(M63,Dorsales!A:E,5))</f>
        <v/>
      </c>
      <c r="O63" s="51"/>
      <c r="P63" s="49" t="str">
        <f>IF(VLOOKUP(O63,Dorsales!A:E,5,FALSE)=0,"",VLOOKUP(O63,Dorsales!A:E,5))</f>
        <v/>
      </c>
      <c r="Q63" s="51"/>
      <c r="R63" s="49" t="str">
        <f>IF(VLOOKUP(Q63,Dorsales!A:E,5,FALSE)=0,"",VLOOKUP(Q63,Dorsales!A:E,5))</f>
        <v/>
      </c>
    </row>
    <row r="64" spans="1:18">
      <c r="A64" s="46">
        <v>9</v>
      </c>
      <c r="B64" s="51"/>
      <c r="C64" s="49" t="str">
        <f>IF(VLOOKUP(B64,Dorsales!A:E,5,FALSE)=0,"",VLOOKUP(B64,Dorsales!A:E,5))</f>
        <v/>
      </c>
      <c r="D64" s="51"/>
      <c r="E64" s="49" t="str">
        <f>IF(VLOOKUP(D64,Dorsales!A:E,5,FALSE)=0,"",VLOOKUP(D64,Dorsales!A:E,5))</f>
        <v/>
      </c>
      <c r="F64" s="51"/>
      <c r="G64" s="49" t="str">
        <f>IF(VLOOKUP(F64,Dorsales!A:E,5,FALSE)=0,"",VLOOKUP(F64,Dorsales!A:E,5))</f>
        <v/>
      </c>
      <c r="H64" s="51"/>
      <c r="I64" s="49" t="str">
        <f>IF(VLOOKUP(H64,Dorsales!A:E,5,FALSE)=0,"",VLOOKUP(H64,Dorsales!A:E,5))</f>
        <v/>
      </c>
      <c r="J64" s="46">
        <v>9</v>
      </c>
      <c r="K64" s="51"/>
      <c r="L64" s="49" t="str">
        <f>IF(VLOOKUP(K64,Dorsales!A:E,5,FALSE)=0,"",VLOOKUP(K64,Dorsales!A:E,5))</f>
        <v/>
      </c>
      <c r="M64" s="51"/>
      <c r="N64" s="49" t="str">
        <f>IF(VLOOKUP(M64,Dorsales!A:E,5,FALSE)=0,"",VLOOKUP(M64,Dorsales!A:E,5))</f>
        <v/>
      </c>
      <c r="O64" s="51"/>
      <c r="P64" s="49" t="str">
        <f>IF(VLOOKUP(O64,Dorsales!A:E,5,FALSE)=0,"",VLOOKUP(O64,Dorsales!A:E,5))</f>
        <v/>
      </c>
      <c r="Q64" s="51"/>
      <c r="R64" s="49" t="str">
        <f>IF(VLOOKUP(Q64,Dorsales!A:E,5,FALSE)=0,"",VLOOKUP(Q64,Dorsales!A:E,5))</f>
        <v/>
      </c>
    </row>
    <row r="65" spans="1:18">
      <c r="A65" s="46">
        <v>10</v>
      </c>
      <c r="B65" s="52"/>
      <c r="C65" s="49" t="str">
        <f>IF(VLOOKUP(B65,Dorsales!A:E,5,FALSE)=0,"",VLOOKUP(B65,Dorsales!A:E,5))</f>
        <v/>
      </c>
      <c r="D65" s="52"/>
      <c r="E65" s="49" t="str">
        <f>IF(VLOOKUP(D65,Dorsales!A:E,5,FALSE)=0,"",VLOOKUP(D65,Dorsales!A:E,5))</f>
        <v/>
      </c>
      <c r="F65" s="52"/>
      <c r="G65" s="49" t="str">
        <f>IF(VLOOKUP(F65,Dorsales!A:E,5,FALSE)=0,"",VLOOKUP(F65,Dorsales!A:E,5))</f>
        <v/>
      </c>
      <c r="H65" s="52"/>
      <c r="I65" s="49" t="str">
        <f>IF(VLOOKUP(H65,Dorsales!A:E,5,FALSE)=0,"",VLOOKUP(H65,Dorsales!A:E,5))</f>
        <v/>
      </c>
      <c r="J65" s="46">
        <v>10</v>
      </c>
      <c r="K65" s="52"/>
      <c r="L65" s="49" t="str">
        <f>IF(VLOOKUP(K65,Dorsales!A:E,5,FALSE)=0,"",VLOOKUP(K65,Dorsales!A:E,5))</f>
        <v/>
      </c>
      <c r="M65" s="52"/>
      <c r="N65" s="49" t="str">
        <f>IF(VLOOKUP(M65,Dorsales!A:E,5,FALSE)=0,"",VLOOKUP(M65,Dorsales!A:E,5))</f>
        <v/>
      </c>
      <c r="O65" s="52"/>
      <c r="P65" s="49" t="str">
        <f>IF(VLOOKUP(O65,Dorsales!A:E,5,FALSE)=0,"",VLOOKUP(O65,Dorsales!A:E,5))</f>
        <v/>
      </c>
      <c r="Q65" s="52"/>
      <c r="R65" s="49" t="str">
        <f>IF(VLOOKUP(Q65,Dorsales!A:E,5,FALSE)=0,"",VLOOKUP(Q65,Dorsales!A:E,5))</f>
        <v/>
      </c>
    </row>
    <row r="68" spans="1:18">
      <c r="B68" s="169" t="s">
        <v>37</v>
      </c>
      <c r="C68" s="169"/>
      <c r="D68" s="169"/>
      <c r="E68" s="169"/>
      <c r="F68" s="169"/>
      <c r="G68" s="169"/>
      <c r="H68" s="169"/>
      <c r="I68" s="169"/>
      <c r="K68" s="169" t="s">
        <v>38</v>
      </c>
      <c r="L68" s="169"/>
      <c r="M68" s="169"/>
      <c r="N68" s="169"/>
      <c r="O68" s="169"/>
      <c r="P68" s="169"/>
      <c r="Q68" s="169"/>
      <c r="R68" s="169"/>
    </row>
    <row r="69" spans="1:18" ht="12.15" customHeight="1">
      <c r="A69" s="171" t="s">
        <v>29</v>
      </c>
      <c r="B69" s="40" t="s">
        <v>30</v>
      </c>
      <c r="C69" s="41">
        <v>2.0833333333333332E-2</v>
      </c>
      <c r="D69" s="42" t="s">
        <v>31</v>
      </c>
      <c r="E69" s="41">
        <v>2.7777777777777776E-2</v>
      </c>
      <c r="F69" s="42" t="s">
        <v>32</v>
      </c>
      <c r="G69" s="41">
        <v>3.4722222222222224E-2</v>
      </c>
      <c r="H69" s="42" t="s">
        <v>33</v>
      </c>
      <c r="I69" s="43" t="s">
        <v>34</v>
      </c>
      <c r="J69" s="171" t="s">
        <v>29</v>
      </c>
      <c r="K69" s="40" t="s">
        <v>30</v>
      </c>
      <c r="L69" s="41">
        <v>8.3333333333333329E-2</v>
      </c>
      <c r="M69" s="42" t="s">
        <v>31</v>
      </c>
      <c r="N69" s="41">
        <v>9.0277777777777776E-2</v>
      </c>
      <c r="O69" s="42" t="s">
        <v>32</v>
      </c>
      <c r="P69" s="41">
        <v>9.7222222222222224E-2</v>
      </c>
      <c r="Q69" s="42" t="s">
        <v>33</v>
      </c>
      <c r="R69" s="43" t="s">
        <v>34</v>
      </c>
    </row>
    <row r="70" spans="1:18">
      <c r="A70" s="171"/>
      <c r="B70" s="44" t="s">
        <v>35</v>
      </c>
      <c r="C70" s="44" t="s">
        <v>36</v>
      </c>
      <c r="D70" s="44" t="s">
        <v>35</v>
      </c>
      <c r="E70" s="44" t="s">
        <v>36</v>
      </c>
      <c r="F70" s="44" t="s">
        <v>35</v>
      </c>
      <c r="G70" s="44" t="s">
        <v>36</v>
      </c>
      <c r="H70" s="44" t="s">
        <v>35</v>
      </c>
      <c r="I70" s="44" t="s">
        <v>36</v>
      </c>
      <c r="J70" s="171"/>
      <c r="K70" s="44" t="s">
        <v>35</v>
      </c>
      <c r="L70" s="44" t="s">
        <v>36</v>
      </c>
      <c r="M70" s="44" t="s">
        <v>35</v>
      </c>
      <c r="N70" s="44" t="s">
        <v>36</v>
      </c>
      <c r="O70" s="44" t="s">
        <v>35</v>
      </c>
      <c r="P70" s="44" t="s">
        <v>36</v>
      </c>
      <c r="Q70" s="44" t="s">
        <v>35</v>
      </c>
      <c r="R70" s="44" t="s">
        <v>36</v>
      </c>
    </row>
    <row r="71" spans="1:18">
      <c r="A71" s="46">
        <v>1</v>
      </c>
      <c r="B71" s="47">
        <v>3</v>
      </c>
      <c r="C71" s="49" t="str">
        <f>IF(VLOOKUP(B71,Dorsales!A:E,5,FALSE)=0,"",VLOOKUP(B71,Dorsales!A:E,5))</f>
        <v/>
      </c>
      <c r="D71" s="47">
        <v>7</v>
      </c>
      <c r="E71" s="49" t="str">
        <f>IF(VLOOKUP(D71,Dorsales!A:E,5,FALSE)=0,"",VLOOKUP(D71,Dorsales!A:E,5))</f>
        <v/>
      </c>
      <c r="F71" s="47"/>
      <c r="G71" s="49" t="str">
        <f>IF(VLOOKUP(F71,Dorsales!A:E,5,FALSE)=0,"",VLOOKUP(F71,Dorsales!A:E,5))</f>
        <v/>
      </c>
      <c r="H71" s="47"/>
      <c r="I71" s="49" t="str">
        <f>IF(VLOOKUP(H71,Dorsales!A:E,5,FALSE)=0,"",VLOOKUP(H71,Dorsales!A:E,5))</f>
        <v/>
      </c>
      <c r="J71" s="46">
        <v>1</v>
      </c>
      <c r="K71" s="47">
        <v>2</v>
      </c>
      <c r="L71" s="49" t="str">
        <f>IF(VLOOKUP(K71,Dorsales!A:E,5,FALSE)=0,"",VLOOKUP(K71,Dorsales!A:E,5))</f>
        <v/>
      </c>
      <c r="M71" s="47">
        <v>6</v>
      </c>
      <c r="N71" s="49" t="str">
        <f>IF(VLOOKUP(M71,Dorsales!A:E,5,FALSE)=0,"",VLOOKUP(M71,Dorsales!A:E,5))</f>
        <v/>
      </c>
      <c r="O71" s="47"/>
      <c r="P71" s="49" t="str">
        <f>IF(VLOOKUP(O71,Dorsales!A:E,5,FALSE)=0,"",VLOOKUP(O71,Dorsales!A:E,5))</f>
        <v/>
      </c>
      <c r="Q71" s="47"/>
      <c r="R71" s="49" t="str">
        <f>IF(VLOOKUP(Q71,Dorsales!A:E,5,FALSE)=0,"",VLOOKUP(Q71,Dorsales!A:E,5))</f>
        <v/>
      </c>
    </row>
    <row r="72" spans="1:18">
      <c r="A72" s="46">
        <v>2</v>
      </c>
      <c r="B72" s="51">
        <v>4</v>
      </c>
      <c r="C72" s="49" t="str">
        <f>IF(VLOOKUP(B72,Dorsales!A:E,5,FALSE)=0,"",VLOOKUP(B72,Dorsales!A:E,5))</f>
        <v/>
      </c>
      <c r="D72" s="51">
        <v>8</v>
      </c>
      <c r="E72" s="49" t="str">
        <f>IF(VLOOKUP(D72,Dorsales!A:E,5,FALSE)=0,"",VLOOKUP(D72,Dorsales!A:E,5))</f>
        <v/>
      </c>
      <c r="F72" s="51"/>
      <c r="G72" s="49" t="str">
        <f>IF(VLOOKUP(F72,Dorsales!A:E,5,FALSE)=0,"",VLOOKUP(F72,Dorsales!A:E,5))</f>
        <v/>
      </c>
      <c r="H72" s="51"/>
      <c r="I72" s="49" t="str">
        <f>IF(VLOOKUP(H72,Dorsales!A:E,5,FALSE)=0,"",VLOOKUP(H72,Dorsales!A:E,5))</f>
        <v/>
      </c>
      <c r="J72" s="46">
        <v>2</v>
      </c>
      <c r="K72" s="51">
        <v>3</v>
      </c>
      <c r="L72" s="49" t="str">
        <f>IF(VLOOKUP(K72,Dorsales!A:E,5,FALSE)=0,"",VLOOKUP(K72,Dorsales!A:E,5))</f>
        <v/>
      </c>
      <c r="M72" s="51">
        <v>4</v>
      </c>
      <c r="N72" s="49" t="str">
        <f>IF(VLOOKUP(M72,Dorsales!A:E,5,FALSE)=0,"",VLOOKUP(M72,Dorsales!A:E,5))</f>
        <v/>
      </c>
      <c r="O72" s="51"/>
      <c r="P72" s="49" t="str">
        <f>IF(VLOOKUP(O72,Dorsales!A:E,5,FALSE)=0,"",VLOOKUP(O72,Dorsales!A:E,5))</f>
        <v/>
      </c>
      <c r="Q72" s="51"/>
      <c r="R72" s="49" t="str">
        <f>IF(VLOOKUP(Q72,Dorsales!A:E,5,FALSE)=0,"",VLOOKUP(Q72,Dorsales!A:E,5))</f>
        <v/>
      </c>
    </row>
    <row r="73" spans="1:18">
      <c r="A73" s="46">
        <v>3</v>
      </c>
      <c r="B73" s="51">
        <v>5</v>
      </c>
      <c r="C73" s="49" t="str">
        <f>IF(VLOOKUP(B73,Dorsales!A:E,5,FALSE)=0,"",VLOOKUP(B73,Dorsales!A:E,5))</f>
        <v/>
      </c>
      <c r="D73" s="51">
        <v>1</v>
      </c>
      <c r="E73" s="49" t="str">
        <f>IF(VLOOKUP(D73,Dorsales!A:E,5,FALSE)=0,"",VLOOKUP(D73,Dorsales!A:E,5))</f>
        <v/>
      </c>
      <c r="F73" s="51"/>
      <c r="G73" s="49" t="str">
        <f>IF(VLOOKUP(F73,Dorsales!A:E,5,FALSE)=0,"",VLOOKUP(F73,Dorsales!A:E,5))</f>
        <v/>
      </c>
      <c r="H73" s="51"/>
      <c r="I73" s="49" t="str">
        <f>IF(VLOOKUP(H73,Dorsales!A:E,5,FALSE)=0,"",VLOOKUP(H73,Dorsales!A:E,5))</f>
        <v/>
      </c>
      <c r="J73" s="46">
        <v>3</v>
      </c>
      <c r="K73" s="51">
        <v>8</v>
      </c>
      <c r="L73" s="49" t="str">
        <f>IF(VLOOKUP(K73,Dorsales!A:E,5,FALSE)=0,"",VLOOKUP(K73,Dorsales!A:E,5))</f>
        <v/>
      </c>
      <c r="M73" s="51">
        <v>1</v>
      </c>
      <c r="N73" s="49" t="str">
        <f>IF(VLOOKUP(M73,Dorsales!A:E,5,FALSE)=0,"",VLOOKUP(M73,Dorsales!A:E,5))</f>
        <v/>
      </c>
      <c r="O73" s="51"/>
      <c r="P73" s="49" t="str">
        <f>IF(VLOOKUP(O73,Dorsales!A:E,5,FALSE)=0,"",VLOOKUP(O73,Dorsales!A:E,5))</f>
        <v/>
      </c>
      <c r="Q73" s="51"/>
      <c r="R73" s="49" t="str">
        <f>IF(VLOOKUP(Q73,Dorsales!A:E,5,FALSE)=0,"",VLOOKUP(Q73,Dorsales!A:E,5))</f>
        <v/>
      </c>
    </row>
    <row r="74" spans="1:18">
      <c r="A74" s="46">
        <v>4</v>
      </c>
      <c r="B74" s="51">
        <v>6</v>
      </c>
      <c r="C74" s="49" t="str">
        <f>IF(VLOOKUP(B74,Dorsales!A:E,5,FALSE)=0,"",VLOOKUP(B74,Dorsales!A:E,5))</f>
        <v/>
      </c>
      <c r="D74" s="51">
        <v>2</v>
      </c>
      <c r="E74" s="49" t="str">
        <f>IF(VLOOKUP(D74,Dorsales!A:E,5,FALSE)=0,"",VLOOKUP(D74,Dorsales!A:E,5))</f>
        <v/>
      </c>
      <c r="F74" s="51"/>
      <c r="G74" s="49" t="str">
        <f>IF(VLOOKUP(F74,Dorsales!A:E,5,FALSE)=0,"",VLOOKUP(F74,Dorsales!A:E,5))</f>
        <v/>
      </c>
      <c r="H74" s="51"/>
      <c r="I74" s="49" t="str">
        <f>IF(VLOOKUP(H74,Dorsales!A:E,5,FALSE)=0,"",VLOOKUP(H74,Dorsales!A:E,5))</f>
        <v/>
      </c>
      <c r="J74" s="46">
        <v>4</v>
      </c>
      <c r="K74" s="51">
        <v>5</v>
      </c>
      <c r="L74" s="49" t="str">
        <f>IF(VLOOKUP(K74,Dorsales!A:E,5,FALSE)=0,"",VLOOKUP(K74,Dorsales!A:E,5))</f>
        <v/>
      </c>
      <c r="M74" s="51">
        <v>7</v>
      </c>
      <c r="N74" s="49" t="str">
        <f>IF(VLOOKUP(M74,Dorsales!A:E,5,FALSE)=0,"",VLOOKUP(M74,Dorsales!A:E,5))</f>
        <v/>
      </c>
      <c r="O74" s="51"/>
      <c r="P74" s="49" t="str">
        <f>IF(VLOOKUP(O74,Dorsales!A:E,5,FALSE)=0,"",VLOOKUP(O74,Dorsales!A:E,5))</f>
        <v/>
      </c>
      <c r="Q74" s="51"/>
      <c r="R74" s="49" t="str">
        <f>IF(VLOOKUP(Q74,Dorsales!A:E,5,FALSE)=0,"",VLOOKUP(Q74,Dorsales!A:E,5))</f>
        <v/>
      </c>
    </row>
    <row r="75" spans="1:18">
      <c r="A75" s="46">
        <v>5</v>
      </c>
      <c r="B75" s="51"/>
      <c r="C75" s="49"/>
      <c r="D75" s="51"/>
      <c r="E75" s="49" t="str">
        <f>IF(VLOOKUP(D75,Dorsales!A:E,5,FALSE)=0,"",VLOOKUP(D75,Dorsales!A:E,5))</f>
        <v/>
      </c>
      <c r="F75" s="51"/>
      <c r="G75" s="49" t="str">
        <f>IF(VLOOKUP(F75,Dorsales!A:E,5,FALSE)=0,"",VLOOKUP(F75,Dorsales!A:E,5))</f>
        <v/>
      </c>
      <c r="H75" s="51"/>
      <c r="I75" s="49" t="str">
        <f>IF(VLOOKUP(H75,Dorsales!A:E,5,FALSE)=0,"",VLOOKUP(H75,Dorsales!A:E,5))</f>
        <v/>
      </c>
      <c r="J75" s="46">
        <v>5</v>
      </c>
      <c r="K75" s="51"/>
      <c r="L75" s="49" t="str">
        <f>IF(VLOOKUP(K75,Dorsales!A:E,5,FALSE)=0,"",VLOOKUP(K75,Dorsales!A:E,5))</f>
        <v/>
      </c>
      <c r="M75" s="51"/>
      <c r="N75" s="49" t="str">
        <f>IF(VLOOKUP(M75,Dorsales!A:E,5,FALSE)=0,"",VLOOKUP(M75,Dorsales!A:E,5))</f>
        <v/>
      </c>
      <c r="O75" s="51"/>
      <c r="P75" s="49" t="str">
        <f>IF(VLOOKUP(O75,Dorsales!A:E,5,FALSE)=0,"",VLOOKUP(O75,Dorsales!A:E,5))</f>
        <v/>
      </c>
      <c r="Q75" s="51"/>
      <c r="R75" s="49" t="str">
        <f>IF(VLOOKUP(Q75,Dorsales!A:E,5,FALSE)=0,"",VLOOKUP(Q75,Dorsales!A:E,5))</f>
        <v/>
      </c>
    </row>
    <row r="76" spans="1:18">
      <c r="A76" s="46">
        <v>6</v>
      </c>
      <c r="B76" s="51"/>
      <c r="C76" s="49"/>
      <c r="D76" s="51"/>
      <c r="E76" s="49" t="str">
        <f>IF(VLOOKUP(D76,Dorsales!A:E,5,FALSE)=0,"",VLOOKUP(D76,Dorsales!A:E,5))</f>
        <v/>
      </c>
      <c r="F76" s="51"/>
      <c r="G76" s="49" t="str">
        <f>IF(VLOOKUP(F76,Dorsales!A:E,5,FALSE)=0,"",VLOOKUP(F76,Dorsales!A:E,5))</f>
        <v/>
      </c>
      <c r="H76" s="51"/>
      <c r="I76" s="49" t="str">
        <f>IF(VLOOKUP(H76,Dorsales!A:E,5,FALSE)=0,"",VLOOKUP(H76,Dorsales!A:E,5))</f>
        <v/>
      </c>
      <c r="J76" s="46">
        <v>6</v>
      </c>
      <c r="K76" s="51"/>
      <c r="L76" s="49" t="str">
        <f>IF(VLOOKUP(K76,Dorsales!A:E,5,FALSE)=0,"",VLOOKUP(K76,Dorsales!A:E,5))</f>
        <v/>
      </c>
      <c r="M76" s="51"/>
      <c r="N76" s="49" t="str">
        <f>IF(VLOOKUP(M76,Dorsales!A:E,5,FALSE)=0,"",VLOOKUP(M76,Dorsales!A:E,5))</f>
        <v/>
      </c>
      <c r="O76" s="51"/>
      <c r="P76" s="49" t="str">
        <f>IF(VLOOKUP(O76,Dorsales!A:E,5,FALSE)=0,"",VLOOKUP(O76,Dorsales!A:E,5))</f>
        <v/>
      </c>
      <c r="Q76" s="51"/>
      <c r="R76" s="49" t="str">
        <f>IF(VLOOKUP(Q76,Dorsales!A:E,5,FALSE)=0,"",VLOOKUP(Q76,Dorsales!A:E,5))</f>
        <v/>
      </c>
    </row>
    <row r="77" spans="1:18">
      <c r="A77" s="46">
        <v>7</v>
      </c>
      <c r="B77" s="51"/>
      <c r="C77" s="49"/>
      <c r="D77" s="51"/>
      <c r="E77" s="49" t="str">
        <f>IF(VLOOKUP(D77,Dorsales!A:E,5,FALSE)=0,"",VLOOKUP(D77,Dorsales!A:E,5))</f>
        <v/>
      </c>
      <c r="F77" s="51"/>
      <c r="G77" s="49" t="str">
        <f>IF(VLOOKUP(F77,Dorsales!A:E,5,FALSE)=0,"",VLOOKUP(F77,Dorsales!A:E,5))</f>
        <v/>
      </c>
      <c r="H77" s="51"/>
      <c r="I77" s="49" t="str">
        <f>IF(VLOOKUP(H77,Dorsales!A:E,5,FALSE)=0,"",VLOOKUP(H77,Dorsales!A:E,5))</f>
        <v/>
      </c>
      <c r="J77" s="46">
        <v>7</v>
      </c>
      <c r="K77" s="51"/>
      <c r="L77" s="49" t="str">
        <f>IF(VLOOKUP(K77,Dorsales!A:E,5,FALSE)=0,"",VLOOKUP(K77,Dorsales!A:E,5))</f>
        <v/>
      </c>
      <c r="M77" s="51"/>
      <c r="N77" s="49" t="str">
        <f>IF(VLOOKUP(M77,Dorsales!A:E,5,FALSE)=0,"",VLOOKUP(M77,Dorsales!A:E,5))</f>
        <v/>
      </c>
      <c r="O77" s="51"/>
      <c r="P77" s="49" t="str">
        <f>IF(VLOOKUP(O77,Dorsales!A:E,5,FALSE)=0,"",VLOOKUP(O77,Dorsales!A:E,5))</f>
        <v/>
      </c>
      <c r="Q77" s="51"/>
      <c r="R77" s="49" t="str">
        <f>IF(VLOOKUP(Q77,Dorsales!A:E,5,FALSE)=0,"",VLOOKUP(Q77,Dorsales!A:E,5))</f>
        <v/>
      </c>
    </row>
    <row r="78" spans="1:18">
      <c r="A78" s="46">
        <v>8</v>
      </c>
      <c r="B78" s="51"/>
      <c r="C78" s="49"/>
      <c r="D78" s="51"/>
      <c r="E78" s="49" t="str">
        <f>IF(VLOOKUP(D78,Dorsales!A:E,5,FALSE)=0,"",VLOOKUP(D78,Dorsales!A:E,5))</f>
        <v/>
      </c>
      <c r="F78" s="51"/>
      <c r="G78" s="49" t="str">
        <f>IF(VLOOKUP(F78,Dorsales!A:E,5,FALSE)=0,"",VLOOKUP(F78,Dorsales!A:E,5))</f>
        <v/>
      </c>
      <c r="H78" s="51"/>
      <c r="I78" s="49" t="str">
        <f>IF(VLOOKUP(H78,Dorsales!A:E,5,FALSE)=0,"",VLOOKUP(H78,Dorsales!A:E,5))</f>
        <v/>
      </c>
      <c r="J78" s="46">
        <v>8</v>
      </c>
      <c r="K78" s="51"/>
      <c r="L78" s="49" t="str">
        <f>IF(VLOOKUP(K78,Dorsales!A:E,5,FALSE)=0,"",VLOOKUP(K78,Dorsales!A:E,5))</f>
        <v/>
      </c>
      <c r="M78" s="51"/>
      <c r="N78" s="49" t="str">
        <f>IF(VLOOKUP(M78,Dorsales!A:E,5,FALSE)=0,"",VLOOKUP(M78,Dorsales!A:E,5))</f>
        <v/>
      </c>
      <c r="O78" s="51"/>
      <c r="P78" s="49" t="str">
        <f>IF(VLOOKUP(O78,Dorsales!A:E,5,FALSE)=0,"",VLOOKUP(O78,Dorsales!A:E,5))</f>
        <v/>
      </c>
      <c r="Q78" s="51"/>
      <c r="R78" s="49" t="str">
        <f>IF(VLOOKUP(Q78,Dorsales!A:E,5,FALSE)=0,"",VLOOKUP(Q78,Dorsales!A:E,5))</f>
        <v/>
      </c>
    </row>
    <row r="79" spans="1:18">
      <c r="A79" s="46">
        <v>9</v>
      </c>
      <c r="B79" s="51"/>
      <c r="C79" s="49"/>
      <c r="D79" s="51"/>
      <c r="E79" s="49" t="str">
        <f>IF(VLOOKUP(D79,Dorsales!A:E,5,FALSE)=0,"",VLOOKUP(D79,Dorsales!A:E,5))</f>
        <v/>
      </c>
      <c r="F79" s="51"/>
      <c r="G79" s="49" t="str">
        <f>IF(VLOOKUP(F79,Dorsales!A:E,5,FALSE)=0,"",VLOOKUP(F79,Dorsales!A:E,5))</f>
        <v/>
      </c>
      <c r="H79" s="51"/>
      <c r="I79" s="49" t="str">
        <f>IF(VLOOKUP(H79,Dorsales!A:E,5,FALSE)=0,"",VLOOKUP(H79,Dorsales!A:E,5))</f>
        <v/>
      </c>
      <c r="J79" s="46">
        <v>9</v>
      </c>
      <c r="K79" s="51"/>
      <c r="L79" s="49" t="str">
        <f>IF(VLOOKUP(K79,Dorsales!A:E,5,FALSE)=0,"",VLOOKUP(K79,Dorsales!A:E,5))</f>
        <v/>
      </c>
      <c r="M79" s="51"/>
      <c r="N79" s="49" t="str">
        <f>IF(VLOOKUP(M79,Dorsales!A:E,5,FALSE)=0,"",VLOOKUP(M79,Dorsales!A:E,5))</f>
        <v/>
      </c>
      <c r="O79" s="51"/>
      <c r="P79" s="49" t="str">
        <f>IF(VLOOKUP(O79,Dorsales!A:E,5,FALSE)=0,"",VLOOKUP(O79,Dorsales!A:E,5))</f>
        <v/>
      </c>
      <c r="Q79" s="51"/>
      <c r="R79" s="49" t="str">
        <f>IF(VLOOKUP(Q79,Dorsales!A:E,5,FALSE)=0,"",VLOOKUP(Q79,Dorsales!A:E,5))</f>
        <v/>
      </c>
    </row>
    <row r="80" spans="1:18">
      <c r="A80" s="46">
        <v>10</v>
      </c>
      <c r="B80" s="52"/>
      <c r="C80" s="49" t="str">
        <f>IF(VLOOKUP(B80,Dorsales!A:E,5,FALSE)=0,"",VLOOKUP(B80,Dorsales!A:E,5))</f>
        <v/>
      </c>
      <c r="D80" s="52"/>
      <c r="E80" s="49" t="str">
        <f>IF(VLOOKUP(D80,Dorsales!A:E,5,FALSE)=0,"",VLOOKUP(D80,Dorsales!A:E,5))</f>
        <v/>
      </c>
      <c r="F80" s="52"/>
      <c r="G80" s="49" t="str">
        <f>IF(VLOOKUP(F80,Dorsales!A:E,5,FALSE)=0,"",VLOOKUP(F80,Dorsales!A:E,5))</f>
        <v/>
      </c>
      <c r="H80" s="52"/>
      <c r="I80" s="49" t="str">
        <f>IF(VLOOKUP(H80,Dorsales!A:E,5,FALSE)=0,"",VLOOKUP(H80,Dorsales!A:E,5))</f>
        <v/>
      </c>
      <c r="J80" s="46">
        <v>10</v>
      </c>
      <c r="K80" s="52"/>
      <c r="L80" s="49" t="str">
        <f>IF(VLOOKUP(K80,Dorsales!A:E,5,FALSE)=0,"",VLOOKUP(K80,Dorsales!A:E,5))</f>
        <v/>
      </c>
      <c r="M80" s="52"/>
      <c r="N80" s="49" t="str">
        <f>IF(VLOOKUP(M80,Dorsales!A:E,5,FALSE)=0,"",VLOOKUP(M80,Dorsales!A:E,5))</f>
        <v/>
      </c>
      <c r="O80" s="52"/>
      <c r="P80" s="49" t="str">
        <f>IF(VLOOKUP(O80,Dorsales!A:E,5,FALSE)=0,"",VLOOKUP(O80,Dorsales!A:E,5))</f>
        <v/>
      </c>
      <c r="Q80" s="52"/>
      <c r="R80" s="49" t="str">
        <f>IF(VLOOKUP(Q80,Dorsales!A:E,5,FALSE)=0,"",VLOOKUP(Q80,Dorsales!A:E,5))</f>
        <v/>
      </c>
    </row>
    <row r="83" spans="1:18">
      <c r="B83" s="169" t="s">
        <v>39</v>
      </c>
      <c r="C83" s="169"/>
      <c r="D83" s="169"/>
      <c r="E83" s="169"/>
      <c r="F83" s="169"/>
      <c r="G83" s="169"/>
      <c r="H83" s="169"/>
      <c r="I83" s="169"/>
      <c r="K83" s="169" t="s">
        <v>40</v>
      </c>
      <c r="L83" s="169"/>
      <c r="M83" s="169"/>
      <c r="N83" s="169"/>
      <c r="O83" s="169"/>
      <c r="P83" s="169"/>
      <c r="Q83" s="169"/>
      <c r="R83" s="169"/>
    </row>
    <row r="84" spans="1:18" ht="12.15" customHeight="1">
      <c r="A84" s="171" t="s">
        <v>29</v>
      </c>
      <c r="B84" s="40" t="s">
        <v>30</v>
      </c>
      <c r="C84" s="41">
        <v>4.1666666666666664E-2</v>
      </c>
      <c r="D84" s="42" t="s">
        <v>31</v>
      </c>
      <c r="E84" s="41">
        <v>4.8611111111111112E-2</v>
      </c>
      <c r="F84" s="42" t="s">
        <v>32</v>
      </c>
      <c r="G84" s="41">
        <v>5.5555555555555552E-2</v>
      </c>
      <c r="H84" s="42" t="s">
        <v>33</v>
      </c>
      <c r="I84" s="43"/>
      <c r="J84" s="171" t="s">
        <v>29</v>
      </c>
      <c r="K84" s="40" t="s">
        <v>30</v>
      </c>
      <c r="L84" s="41">
        <v>0.10416666666666667</v>
      </c>
      <c r="M84" s="42" t="s">
        <v>31</v>
      </c>
      <c r="N84" s="41">
        <v>0.1111111111111111</v>
      </c>
      <c r="O84" s="42" t="s">
        <v>32</v>
      </c>
      <c r="P84" s="41">
        <v>0.11805555555555557</v>
      </c>
      <c r="Q84" s="42" t="s">
        <v>33</v>
      </c>
      <c r="R84" s="43" t="s">
        <v>34</v>
      </c>
    </row>
    <row r="85" spans="1:18">
      <c r="A85" s="171"/>
      <c r="B85" s="44" t="s">
        <v>35</v>
      </c>
      <c r="C85" s="44" t="s">
        <v>36</v>
      </c>
      <c r="D85" s="44" t="s">
        <v>35</v>
      </c>
      <c r="E85" s="44" t="s">
        <v>36</v>
      </c>
      <c r="F85" s="44" t="s">
        <v>35</v>
      </c>
      <c r="G85" s="44" t="s">
        <v>36</v>
      </c>
      <c r="H85" s="44" t="s">
        <v>35</v>
      </c>
      <c r="I85" s="44" t="s">
        <v>36</v>
      </c>
      <c r="J85" s="171"/>
      <c r="K85" s="44" t="s">
        <v>35</v>
      </c>
      <c r="L85" s="44" t="s">
        <v>36</v>
      </c>
      <c r="M85" s="44" t="s">
        <v>35</v>
      </c>
      <c r="N85" s="44" t="s">
        <v>36</v>
      </c>
      <c r="O85" s="44" t="s">
        <v>35</v>
      </c>
      <c r="P85" s="44" t="s">
        <v>36</v>
      </c>
      <c r="Q85" s="44" t="s">
        <v>35</v>
      </c>
      <c r="R85" s="44" t="s">
        <v>36</v>
      </c>
    </row>
    <row r="86" spans="1:18">
      <c r="A86" s="46">
        <v>1</v>
      </c>
      <c r="B86" s="47">
        <v>4</v>
      </c>
      <c r="C86" s="49" t="str">
        <f>IF(VLOOKUP(B86,Dorsales!A:E,5,FALSE)=0,"",VLOOKUP(B86,Dorsales!A:E,5))</f>
        <v/>
      </c>
      <c r="D86" s="47">
        <v>6</v>
      </c>
      <c r="E86" s="49" t="str">
        <f>IF(VLOOKUP(D86,Dorsales!A:E,5,FALSE)=0,"",VLOOKUP(D86,Dorsales!A:E,5))</f>
        <v/>
      </c>
      <c r="F86" s="47"/>
      <c r="G86" s="49" t="str">
        <f>IF(VLOOKUP(F86,Dorsales!A:E,5,FALSE)=0,"",VLOOKUP(F86,Dorsales!A:E,5))</f>
        <v/>
      </c>
      <c r="H86" s="47"/>
      <c r="I86" s="49" t="str">
        <f>IF(VLOOKUP(H86,Dorsales!A:E,5,FALSE)=0,"",VLOOKUP(H86,Dorsales!A:E,5))</f>
        <v/>
      </c>
      <c r="J86" s="46">
        <v>1</v>
      </c>
      <c r="K86" s="47">
        <v>5</v>
      </c>
      <c r="L86" s="49" t="str">
        <f>IF(VLOOKUP(K86,Dorsales!A:E,5,FALSE)=0,"",VLOOKUP(K86,Dorsales!A:E,5))</f>
        <v/>
      </c>
      <c r="M86" s="47">
        <v>4</v>
      </c>
      <c r="N86" s="49" t="str">
        <f>IF(VLOOKUP(M86,Dorsales!A:E,5,FALSE)=0,"",VLOOKUP(M86,Dorsales!A:E,5))</f>
        <v/>
      </c>
      <c r="O86" s="47"/>
      <c r="P86" s="49" t="str">
        <f>IF(VLOOKUP(O86,Dorsales!A:E,5,FALSE)=0,"",VLOOKUP(O86,Dorsales!A:E,5))</f>
        <v/>
      </c>
      <c r="Q86" s="47"/>
      <c r="R86" s="49" t="str">
        <f>IF(VLOOKUP(Q86,Dorsales!A:E,5,FALSE)=0,"",VLOOKUP(Q86,Dorsales!A:E,5))</f>
        <v/>
      </c>
    </row>
    <row r="87" spans="1:18">
      <c r="A87" s="46">
        <v>2</v>
      </c>
      <c r="B87" s="51">
        <v>2</v>
      </c>
      <c r="C87" s="49" t="str">
        <f>IF(VLOOKUP(B87,Dorsales!A:E,5,FALSE)=0,"",VLOOKUP(B87,Dorsales!A:E,5))</f>
        <v/>
      </c>
      <c r="D87" s="51">
        <v>7</v>
      </c>
      <c r="E87" s="49" t="str">
        <f>IF(VLOOKUP(D87,Dorsales!A:E,5,FALSE)=0,"",VLOOKUP(D87,Dorsales!A:E,5))</f>
        <v/>
      </c>
      <c r="F87" s="51"/>
      <c r="G87" s="49" t="str">
        <f>IF(VLOOKUP(F87,Dorsales!A:E,5,FALSE)=0,"",VLOOKUP(F87,Dorsales!A:E,5))</f>
        <v/>
      </c>
      <c r="H87" s="51"/>
      <c r="I87" s="49" t="str">
        <f>IF(VLOOKUP(H87,Dorsales!A:E,5,FALSE)=0,"",VLOOKUP(H87,Dorsales!A:E,5))</f>
        <v/>
      </c>
      <c r="J87" s="46">
        <v>2</v>
      </c>
      <c r="K87" s="51">
        <v>1</v>
      </c>
      <c r="L87" s="49" t="str">
        <f>IF(VLOOKUP(K87,Dorsales!A:E,5,FALSE)=0,"",VLOOKUP(K87,Dorsales!A:E,5))</f>
        <v/>
      </c>
      <c r="M87" s="51">
        <v>7</v>
      </c>
      <c r="N87" s="49" t="str">
        <f>IF(VLOOKUP(M87,Dorsales!A:E,5,FALSE)=0,"",VLOOKUP(M87,Dorsales!A:E,5))</f>
        <v/>
      </c>
      <c r="O87" s="51"/>
      <c r="P87" s="49" t="str">
        <f>IF(VLOOKUP(O87,Dorsales!A:E,5,FALSE)=0,"",VLOOKUP(O87,Dorsales!A:E,5))</f>
        <v/>
      </c>
      <c r="Q87" s="51"/>
      <c r="R87" s="49" t="str">
        <f>IF(VLOOKUP(Q87,Dorsales!A:E,5,FALSE)=0,"",VLOOKUP(Q87,Dorsales!A:E,5))</f>
        <v/>
      </c>
    </row>
    <row r="88" spans="1:18">
      <c r="A88" s="46">
        <v>3</v>
      </c>
      <c r="B88" s="51">
        <v>3</v>
      </c>
      <c r="C88" s="49" t="str">
        <f>IF(VLOOKUP(B88,Dorsales!A:E,5,FALSE)=0,"",VLOOKUP(B88,Dorsales!A:E,5))</f>
        <v/>
      </c>
      <c r="D88" s="51">
        <v>8</v>
      </c>
      <c r="E88" s="49" t="str">
        <f>IF(VLOOKUP(D88,Dorsales!A:E,5,FALSE)=0,"",VLOOKUP(D88,Dorsales!A:E,5))</f>
        <v/>
      </c>
      <c r="F88" s="51"/>
      <c r="G88" s="49" t="str">
        <f>IF(VLOOKUP(F88,Dorsales!A:E,5,FALSE)=0,"",VLOOKUP(F88,Dorsales!A:E,5))</f>
        <v/>
      </c>
      <c r="H88" s="51"/>
      <c r="I88" s="49" t="str">
        <f>IF(VLOOKUP(H88,Dorsales!A:E,5,FALSE)=0,"",VLOOKUP(H88,Dorsales!A:E,5))</f>
        <v/>
      </c>
      <c r="J88" s="46">
        <v>3</v>
      </c>
      <c r="K88" s="51">
        <v>2</v>
      </c>
      <c r="L88" s="49" t="str">
        <f>IF(VLOOKUP(K88,Dorsales!A:E,5,FALSE)=0,"",VLOOKUP(K88,Dorsales!A:E,5))</f>
        <v/>
      </c>
      <c r="M88" s="51">
        <v>3</v>
      </c>
      <c r="N88" s="49" t="str">
        <f>IF(VLOOKUP(M88,Dorsales!A:E,5,FALSE)=0,"",VLOOKUP(M88,Dorsales!A:E,5))</f>
        <v/>
      </c>
      <c r="O88" s="51"/>
      <c r="P88" s="49" t="str">
        <f>IF(VLOOKUP(O88,Dorsales!A:E,5,FALSE)=0,"",VLOOKUP(O88,Dorsales!A:E,5))</f>
        <v/>
      </c>
      <c r="Q88" s="51"/>
      <c r="R88" s="49" t="str">
        <f>IF(VLOOKUP(Q88,Dorsales!A:E,5,FALSE)=0,"",VLOOKUP(Q88,Dorsales!A:E,5))</f>
        <v/>
      </c>
    </row>
    <row r="89" spans="1:18">
      <c r="A89" s="46">
        <v>4</v>
      </c>
      <c r="B89" s="51">
        <v>1</v>
      </c>
      <c r="C89" s="49" t="str">
        <f>IF(VLOOKUP(B89,Dorsales!A:E,5,FALSE)=0,"",VLOOKUP(B89,Dorsales!A:E,5))</f>
        <v/>
      </c>
      <c r="D89" s="51">
        <v>5</v>
      </c>
      <c r="E89" s="49" t="str">
        <f>IF(VLOOKUP(D89,Dorsales!A:E,5,FALSE)=0,"",VLOOKUP(D89,Dorsales!A:E,5))</f>
        <v/>
      </c>
      <c r="F89" s="51"/>
      <c r="G89" s="49" t="str">
        <f>IF(VLOOKUP(F89,Dorsales!A:E,5,FALSE)=0,"",VLOOKUP(F89,Dorsales!A:E,5))</f>
        <v/>
      </c>
      <c r="H89" s="51"/>
      <c r="I89" s="49" t="str">
        <f>IF(VLOOKUP(H89,Dorsales!A:E,5,FALSE)=0,"",VLOOKUP(H89,Dorsales!A:E,5))</f>
        <v/>
      </c>
      <c r="J89" s="46">
        <v>4</v>
      </c>
      <c r="K89" s="51">
        <v>6</v>
      </c>
      <c r="L89" s="49" t="str">
        <f>IF(VLOOKUP(K89,Dorsales!A:E,5,FALSE)=0,"",VLOOKUP(K89,Dorsales!A:E,5))</f>
        <v/>
      </c>
      <c r="M89" s="51">
        <v>8</v>
      </c>
      <c r="N89" s="49" t="str">
        <f>IF(VLOOKUP(M89,Dorsales!A:E,5,FALSE)=0,"",VLOOKUP(M89,Dorsales!A:E,5))</f>
        <v/>
      </c>
      <c r="O89" s="51"/>
      <c r="P89" s="49" t="str">
        <f>IF(VLOOKUP(O89,Dorsales!A:E,5,FALSE)=0,"",VLOOKUP(O89,Dorsales!A:E,5))</f>
        <v/>
      </c>
      <c r="Q89" s="51"/>
      <c r="R89" s="49" t="str">
        <f>IF(VLOOKUP(Q89,Dorsales!A:E,5,FALSE)=0,"",VLOOKUP(Q89,Dorsales!A:E,5))</f>
        <v/>
      </c>
    </row>
    <row r="90" spans="1:18">
      <c r="A90" s="46">
        <v>5</v>
      </c>
      <c r="B90" s="51"/>
      <c r="C90" s="49" t="str">
        <f>IF(VLOOKUP(B90,Dorsales!A:E,5,FALSE)=0,"",VLOOKUP(B90,Dorsales!A:E,5))</f>
        <v/>
      </c>
      <c r="D90" s="51"/>
      <c r="E90" s="49" t="str">
        <f>IF(VLOOKUP(D90,Dorsales!A:E,5,FALSE)=0,"",VLOOKUP(D90,Dorsales!A:E,5))</f>
        <v/>
      </c>
      <c r="F90" s="51"/>
      <c r="G90" s="49" t="str">
        <f>IF(VLOOKUP(F90,Dorsales!A:E,5,FALSE)=0,"",VLOOKUP(F90,Dorsales!A:E,5))</f>
        <v/>
      </c>
      <c r="H90" s="51"/>
      <c r="I90" s="49" t="str">
        <f>IF(VLOOKUP(H90,Dorsales!A:E,5,FALSE)=0,"",VLOOKUP(H90,Dorsales!A:E,5))</f>
        <v/>
      </c>
      <c r="J90" s="46">
        <v>5</v>
      </c>
      <c r="K90" s="51"/>
      <c r="L90" s="49" t="str">
        <f>IF(VLOOKUP(K90,Dorsales!A:E,5,FALSE)=0,"",VLOOKUP(K90,Dorsales!A:E,5))</f>
        <v/>
      </c>
      <c r="M90" s="51"/>
      <c r="N90" s="49" t="str">
        <f>IF(VLOOKUP(M90,Dorsales!A:E,5,FALSE)=0,"",VLOOKUP(M90,Dorsales!A:E,5))</f>
        <v/>
      </c>
      <c r="O90" s="51"/>
      <c r="P90" s="49" t="str">
        <f>IF(VLOOKUP(O90,Dorsales!A:E,5,FALSE)=0,"",VLOOKUP(O90,Dorsales!A:E,5))</f>
        <v/>
      </c>
      <c r="Q90" s="51"/>
      <c r="R90" s="49" t="str">
        <f>IF(VLOOKUP(Q90,Dorsales!A:E,5,FALSE)=0,"",VLOOKUP(Q90,Dorsales!A:E,5))</f>
        <v/>
      </c>
    </row>
    <row r="91" spans="1:18">
      <c r="A91" s="46">
        <v>6</v>
      </c>
      <c r="B91" s="51"/>
      <c r="C91" s="49" t="str">
        <f>IF(VLOOKUP(B91,Dorsales!A:E,5,FALSE)=0,"",VLOOKUP(B91,Dorsales!A:E,5))</f>
        <v/>
      </c>
      <c r="D91" s="51"/>
      <c r="E91" s="49" t="str">
        <f>IF(VLOOKUP(D91,Dorsales!A:E,5,FALSE)=0,"",VLOOKUP(D91,Dorsales!A:E,5))</f>
        <v/>
      </c>
      <c r="F91" s="51"/>
      <c r="G91" s="49" t="str">
        <f>IF(VLOOKUP(F91,Dorsales!A:E,5,FALSE)=0,"",VLOOKUP(F91,Dorsales!A:E,5))</f>
        <v/>
      </c>
      <c r="H91" s="51"/>
      <c r="I91" s="49" t="str">
        <f>IF(VLOOKUP(H91,Dorsales!A:E,5,FALSE)=0,"",VLOOKUP(H91,Dorsales!A:E,5))</f>
        <v/>
      </c>
      <c r="J91" s="46">
        <v>6</v>
      </c>
      <c r="K91" s="51"/>
      <c r="L91" s="49" t="str">
        <f>IF(VLOOKUP(K91,Dorsales!A:E,5,FALSE)=0,"",VLOOKUP(K91,Dorsales!A:E,5))</f>
        <v/>
      </c>
      <c r="M91" s="51"/>
      <c r="N91" s="49" t="str">
        <f>IF(VLOOKUP(M91,Dorsales!A:E,5,FALSE)=0,"",VLOOKUP(M91,Dorsales!A:E,5))</f>
        <v/>
      </c>
      <c r="O91" s="51"/>
      <c r="P91" s="49" t="str">
        <f>IF(VLOOKUP(O91,Dorsales!A:E,5,FALSE)=0,"",VLOOKUP(O91,Dorsales!A:E,5))</f>
        <v/>
      </c>
      <c r="Q91" s="51"/>
      <c r="R91" s="49" t="str">
        <f>IF(VLOOKUP(Q91,Dorsales!A:E,5,FALSE)=0,"",VLOOKUP(Q91,Dorsales!A:E,5))</f>
        <v/>
      </c>
    </row>
    <row r="92" spans="1:18">
      <c r="A92" s="46">
        <v>7</v>
      </c>
      <c r="B92" s="51"/>
      <c r="C92" s="49" t="str">
        <f>IF(VLOOKUP(B92,Dorsales!A:E,5,FALSE)=0,"",VLOOKUP(B92,Dorsales!A:E,5))</f>
        <v/>
      </c>
      <c r="D92" s="51"/>
      <c r="E92" s="49" t="str">
        <f>IF(VLOOKUP(D92,Dorsales!A:E,5,FALSE)=0,"",VLOOKUP(D92,Dorsales!A:E,5))</f>
        <v/>
      </c>
      <c r="F92" s="51"/>
      <c r="G92" s="49" t="str">
        <f>IF(VLOOKUP(F92,Dorsales!A:E,5,FALSE)=0,"",VLOOKUP(F92,Dorsales!A:E,5))</f>
        <v/>
      </c>
      <c r="H92" s="51"/>
      <c r="I92" s="49" t="str">
        <f>IF(VLOOKUP(H92,Dorsales!A:E,5,FALSE)=0,"",VLOOKUP(H92,Dorsales!A:E,5))</f>
        <v/>
      </c>
      <c r="J92" s="46">
        <v>7</v>
      </c>
      <c r="K92" s="51"/>
      <c r="L92" s="49" t="str">
        <f>IF(VLOOKUP(K92,Dorsales!A:E,5,FALSE)=0,"",VLOOKUP(K92,Dorsales!A:E,5))</f>
        <v/>
      </c>
      <c r="M92" s="51"/>
      <c r="N92" s="49" t="str">
        <f>IF(VLOOKUP(M92,Dorsales!A:E,5,FALSE)=0,"",VLOOKUP(M92,Dorsales!A:E,5))</f>
        <v/>
      </c>
      <c r="O92" s="51"/>
      <c r="P92" s="49" t="str">
        <f>IF(VLOOKUP(O92,Dorsales!A:E,5,FALSE)=0,"",VLOOKUP(O92,Dorsales!A:E,5))</f>
        <v/>
      </c>
      <c r="Q92" s="51"/>
      <c r="R92" s="49" t="str">
        <f>IF(VLOOKUP(Q92,Dorsales!A:E,5,FALSE)=0,"",VLOOKUP(Q92,Dorsales!A:E,5))</f>
        <v/>
      </c>
    </row>
    <row r="93" spans="1:18">
      <c r="A93" s="46">
        <v>8</v>
      </c>
      <c r="B93" s="51"/>
      <c r="C93" s="49" t="str">
        <f>IF(VLOOKUP(B93,Dorsales!A:E,5,FALSE)=0,"",VLOOKUP(B93,Dorsales!A:E,5))</f>
        <v/>
      </c>
      <c r="D93" s="51"/>
      <c r="E93" s="49" t="str">
        <f>IF(VLOOKUP(D93,Dorsales!A:E,5,FALSE)=0,"",VLOOKUP(D93,Dorsales!A:E,5))</f>
        <v/>
      </c>
      <c r="F93" s="51"/>
      <c r="G93" s="49" t="str">
        <f>IF(VLOOKUP(F93,Dorsales!A:E,5,FALSE)=0,"",VLOOKUP(F93,Dorsales!A:E,5))</f>
        <v/>
      </c>
      <c r="H93" s="51"/>
      <c r="I93" s="49" t="str">
        <f>IF(VLOOKUP(H93,Dorsales!A:E,5,FALSE)=0,"",VLOOKUP(H93,Dorsales!A:E,5))</f>
        <v/>
      </c>
      <c r="J93" s="46">
        <v>8</v>
      </c>
      <c r="K93" s="51"/>
      <c r="L93" s="49" t="str">
        <f>IF(VLOOKUP(K93,Dorsales!A:E,5,FALSE)=0,"",VLOOKUP(K93,Dorsales!A:E,5))</f>
        <v/>
      </c>
      <c r="M93" s="51"/>
      <c r="N93" s="49" t="str">
        <f>IF(VLOOKUP(M93,Dorsales!A:E,5,FALSE)=0,"",VLOOKUP(M93,Dorsales!A:E,5))</f>
        <v/>
      </c>
      <c r="O93" s="51"/>
      <c r="P93" s="49" t="str">
        <f>IF(VLOOKUP(O93,Dorsales!A:E,5,FALSE)=0,"",VLOOKUP(O93,Dorsales!A:E,5))</f>
        <v/>
      </c>
      <c r="Q93" s="51"/>
      <c r="R93" s="49" t="str">
        <f>IF(VLOOKUP(Q93,Dorsales!A:E,5,FALSE)=0,"",VLOOKUP(Q93,Dorsales!A:E,5))</f>
        <v/>
      </c>
    </row>
    <row r="94" spans="1:18">
      <c r="A94" s="46">
        <v>9</v>
      </c>
      <c r="B94" s="51"/>
      <c r="C94" s="49" t="str">
        <f>IF(VLOOKUP(B94,Dorsales!A:E,5,FALSE)=0,"",VLOOKUP(B94,Dorsales!A:E,5))</f>
        <v/>
      </c>
      <c r="D94" s="51"/>
      <c r="E94" s="49" t="str">
        <f>IF(VLOOKUP(D94,Dorsales!A:E,5,FALSE)=0,"",VLOOKUP(D94,Dorsales!A:E,5))</f>
        <v/>
      </c>
      <c r="F94" s="51"/>
      <c r="G94" s="49" t="str">
        <f>IF(VLOOKUP(F94,Dorsales!A:E,5,FALSE)=0,"",VLOOKUP(F94,Dorsales!A:E,5))</f>
        <v/>
      </c>
      <c r="H94" s="51"/>
      <c r="I94" s="49" t="str">
        <f>IF(VLOOKUP(H94,Dorsales!A:E,5,FALSE)=0,"",VLOOKUP(H94,Dorsales!A:E,5))</f>
        <v/>
      </c>
      <c r="J94" s="46">
        <v>9</v>
      </c>
      <c r="K94" s="51"/>
      <c r="L94" s="49" t="str">
        <f>IF(VLOOKUP(K94,Dorsales!A:E,5,FALSE)=0,"",VLOOKUP(K94,Dorsales!A:E,5))</f>
        <v/>
      </c>
      <c r="M94" s="51"/>
      <c r="N94" s="49" t="str">
        <f>IF(VLOOKUP(M94,Dorsales!A:E,5,FALSE)=0,"",VLOOKUP(M94,Dorsales!A:E,5))</f>
        <v/>
      </c>
      <c r="O94" s="51"/>
      <c r="P94" s="49" t="str">
        <f>IF(VLOOKUP(O94,Dorsales!A:E,5,FALSE)=0,"",VLOOKUP(O94,Dorsales!A:E,5))</f>
        <v/>
      </c>
      <c r="Q94" s="51"/>
      <c r="R94" s="49" t="str">
        <f>IF(VLOOKUP(Q94,Dorsales!A:E,5,FALSE)=0,"",VLOOKUP(Q94,Dorsales!A:E,5))</f>
        <v/>
      </c>
    </row>
    <row r="95" spans="1:18">
      <c r="A95" s="46">
        <v>10</v>
      </c>
      <c r="B95" s="52"/>
      <c r="C95" s="49" t="str">
        <f>IF(VLOOKUP(B95,Dorsales!A:E,5,FALSE)=0,"",VLOOKUP(B95,Dorsales!A:E,5))</f>
        <v/>
      </c>
      <c r="D95" s="52"/>
      <c r="E95" s="49" t="str">
        <f>IF(VLOOKUP(D95,Dorsales!A:E,5,FALSE)=0,"",VLOOKUP(D95,Dorsales!A:E,5))</f>
        <v/>
      </c>
      <c r="F95" s="52"/>
      <c r="G95" s="49" t="str">
        <f>IF(VLOOKUP(F95,Dorsales!A:E,5,FALSE)=0,"",VLOOKUP(F95,Dorsales!A:E,5))</f>
        <v/>
      </c>
      <c r="H95" s="52"/>
      <c r="I95" s="49" t="str">
        <f>IF(VLOOKUP(H95,Dorsales!A:E,5,FALSE)=0,"",VLOOKUP(H95,Dorsales!A:E,5))</f>
        <v/>
      </c>
      <c r="J95" s="46">
        <v>10</v>
      </c>
      <c r="K95" s="52"/>
      <c r="L95" s="49" t="str">
        <f>IF(VLOOKUP(K95,Dorsales!A:E,5,FALSE)=0,"",VLOOKUP(K95,Dorsales!A:E,5))</f>
        <v/>
      </c>
      <c r="M95" s="52"/>
      <c r="N95" s="49" t="str">
        <f>IF(VLOOKUP(M95,Dorsales!A:E,5,FALSE)=0,"",VLOOKUP(M95,Dorsales!A:E,5))</f>
        <v/>
      </c>
      <c r="O95" s="52"/>
      <c r="P95" s="49" t="str">
        <f>IF(VLOOKUP(O95,Dorsales!A:E,5,FALSE)=0,"",VLOOKUP(O95,Dorsales!A:E,5))</f>
        <v/>
      </c>
      <c r="Q95" s="52"/>
      <c r="R95" s="49" t="str">
        <f>IF(VLOOKUP(Q95,Dorsales!A:E,5,FALSE)=0,"",VLOOKUP(Q95,Dorsales!A:E,5))</f>
        <v/>
      </c>
    </row>
    <row r="100" spans="2:9">
      <c r="B100" s="53"/>
      <c r="C100" s="54"/>
      <c r="D100" s="54"/>
      <c r="E100" s="55"/>
      <c r="F100" s="53"/>
      <c r="G100" s="54"/>
      <c r="H100" s="54"/>
      <c r="I100" s="55"/>
    </row>
    <row r="101" spans="2:9">
      <c r="B101" s="56"/>
      <c r="C101" s="39"/>
      <c r="D101" s="39"/>
      <c r="E101" s="57"/>
      <c r="F101" s="56"/>
      <c r="G101" s="39"/>
      <c r="H101" s="39"/>
      <c r="I101" s="57"/>
    </row>
    <row r="102" spans="2:9">
      <c r="B102" s="56"/>
      <c r="C102" s="39"/>
      <c r="D102" s="39"/>
      <c r="E102" s="57"/>
      <c r="F102" s="56"/>
      <c r="G102" s="39"/>
      <c r="H102" s="39"/>
      <c r="I102" s="57"/>
    </row>
    <row r="103" spans="2:9">
      <c r="B103" s="56"/>
      <c r="C103" s="39"/>
      <c r="D103" s="39"/>
      <c r="E103" s="57"/>
      <c r="F103" s="56"/>
      <c r="G103" s="39"/>
      <c r="H103" s="39"/>
      <c r="I103" s="57"/>
    </row>
    <row r="104" spans="2:9">
      <c r="B104" s="56"/>
      <c r="C104" s="39"/>
      <c r="D104" s="39"/>
      <c r="E104" s="57"/>
      <c r="F104" s="56"/>
      <c r="G104" s="39"/>
      <c r="H104" s="39"/>
      <c r="I104" s="57"/>
    </row>
    <row r="105" spans="2:9">
      <c r="B105" s="58"/>
      <c r="C105" s="59"/>
      <c r="D105" s="59"/>
      <c r="E105" s="60"/>
      <c r="F105" s="58"/>
      <c r="G105" s="59"/>
      <c r="H105" s="59"/>
      <c r="I105" s="60"/>
    </row>
  </sheetData>
  <sheetProtection selectLockedCells="1" selectUnlockedCells="1"/>
  <mergeCells count="26">
    <mergeCell ref="A69:A70"/>
    <mergeCell ref="J69:J70"/>
    <mergeCell ref="B83:I83"/>
    <mergeCell ref="K83:R83"/>
    <mergeCell ref="A84:A85"/>
    <mergeCell ref="J84:J85"/>
    <mergeCell ref="A4:A5"/>
    <mergeCell ref="J4:J5"/>
    <mergeCell ref="B68:I68"/>
    <mergeCell ref="K68:R68"/>
    <mergeCell ref="A19:A20"/>
    <mergeCell ref="J19:J20"/>
    <mergeCell ref="B33:I33"/>
    <mergeCell ref="K33:R33"/>
    <mergeCell ref="A34:A35"/>
    <mergeCell ref="J34:J35"/>
    <mergeCell ref="B51:R51"/>
    <mergeCell ref="B53:I53"/>
    <mergeCell ref="K53:R53"/>
    <mergeCell ref="A54:A55"/>
    <mergeCell ref="J54:J55"/>
    <mergeCell ref="B18:I18"/>
    <mergeCell ref="K18:R18"/>
    <mergeCell ref="B1:R1"/>
    <mergeCell ref="B3:I3"/>
    <mergeCell ref="K3:R3"/>
  </mergeCells>
  <conditionalFormatting sqref="C6 C21 C36 C56 C71 C86 E6 E21 E36 E56 E71 E86 G6 G21 G36 G56 G71 G86 I6 I21 I36 I56 I71 I86 L6 L21 L36 L56 L71 L86 N6 N21 N36 N56 N71 N86 P6 P21 P36 P56 P71 P86 R6 R21 R36 R56 R71 R86">
    <cfRule type="expression" dxfId="22" priority="1" stopIfTrue="1">
      <formula>COUNTIF('Control Vuelos'!A2:A10,'Control Vuelos'!A1)&lt;&gt;0</formula>
    </cfRule>
  </conditionalFormatting>
  <conditionalFormatting sqref="C7 C22 C37 C57 C72 C87 E7 E22 E37 E57 E72 E87 G7 G22 G37 G57 G72 G87 I7 I22 I37 I57 I72 I87 L7 L22 L37 L57 L72 L87 N7 N22 N37 N57 N72 N87 P7 P22 P37 P57 P72 P87 R7 R22 R37 R57 R72 R87">
    <cfRule type="expression" dxfId="21" priority="2" stopIfTrue="1">
      <formula>COUNTIF('Control Vuelos'!A2:A9,'Control Vuelos'!A1)&lt;&gt;0</formula>
    </cfRule>
  </conditionalFormatting>
  <conditionalFormatting sqref="C8 C23 C38 C58 C73 C88 E8 E23 E38 E58 E73 E88 G8 G23 G38 G58 G73 G88 I8 I23 I38 I58 I73 I88 L8 L23 L38 L58 L73 L88 N8 N23 N38 N58 N73 N88 P8 P23 P38 P58 P73 P88 R8 R23 R38 R58 R73 R88">
    <cfRule type="expression" dxfId="20" priority="3" stopIfTrue="1">
      <formula>COUNTIF('Control Vuelos'!A2:A8,'Control Vuelos'!A1)&lt;&gt;0</formula>
    </cfRule>
  </conditionalFormatting>
  <conditionalFormatting sqref="C9 C24 C39 C59 C74 C89 E9 E24 E39 E59 E74 E89 G9 G24 G39 G59 G74 G89 I9 I24 I39 I59 I74 I89 L9 L24 L39 L59 L74 L89 N9 N24 N39 N59 N74 N89 P9 P24 P39 P59 P74 P89 R9 R24 R39 R59 R74 R89">
    <cfRule type="expression" dxfId="19" priority="4" stopIfTrue="1">
      <formula>COUNTIF('Control Vuelos'!A2:A7,'Control Vuelos'!A1)&lt;&gt;0</formula>
    </cfRule>
  </conditionalFormatting>
  <conditionalFormatting sqref="C10 C25 C40 C60 C75 C90 E10 E25 E40 E60 E75 E90 G10 G25 G40 G60 G75 G90 I10 I25 I40 I60 I75 I90 L10 L25 L40 L60 L75 L90 N10 N25 N40 N60 N75 N90 P10 P25 P40 P60 P75 P90 R10 R25 R40 R60 R75 R90">
    <cfRule type="expression" dxfId="18" priority="5" stopIfTrue="1">
      <formula>COUNTIF('Control Vuelos'!A2:A6,'Control Vuelos'!A1)&lt;&gt;0</formula>
    </cfRule>
  </conditionalFormatting>
  <conditionalFormatting sqref="C11 C26 C41 C61 C76 C91 E11 E26 E41 E61 E76 E91 G11 G26 G41 G61 G76 G91 I11 I26 I41 I61 I76 I91 L11 L26 L41 L61 L76 L91 N11 N26 N41 N61 N76 N91 P11 P26 P41 P61 P76 P91 R11 R26 R41 R61 R76 R91">
    <cfRule type="expression" dxfId="17" priority="6" stopIfTrue="1">
      <formula>COUNTIF('Control Vuelos'!A2:A5,'Control Vuelos'!A1)&lt;&gt;0</formula>
    </cfRule>
  </conditionalFormatting>
  <conditionalFormatting sqref="C12 C27 C42 C62 C77 C92 E12 E27 E42 E62 E77 E92 G12 G27 G42 G62 G77 G92 I12 I27 I42 I62 I77 I92 L12 L27 L42 L62 L77 L92 N12 N27 N42 N62 N77 N92 P12 P27 P42 P62 P77 P92 R12 R27 R42 R62 R77 R92">
    <cfRule type="expression" dxfId="16" priority="7" stopIfTrue="1">
      <formula>COUNTIF('Control Vuelos'!A2:A4,'Control Vuelos'!A1)&lt;&gt;0</formula>
    </cfRule>
  </conditionalFormatting>
  <conditionalFormatting sqref="C13 C28 C43 C63 C78 C93 E13 E28 E43 E63 E78 E93 G13 G28 G43 G63 G78 G93 I13 I28 I43 I63 I78 I93 L13 L28 L43 L63 L78 L93 N13 N28 N43 N63 N78 N93 P13 P28 P43 P63 P78 P93 R13 R28 R43 R63 R78 R93">
    <cfRule type="expression" dxfId="15" priority="8" stopIfTrue="1">
      <formula>COUNTIF('Control Vuelos'!A2:A3,'Control Vuelos'!A1)&lt;&gt;0</formula>
    </cfRule>
  </conditionalFormatting>
  <conditionalFormatting sqref="C14 C29 C44 C64 C79 C94 E14 E29 E44 E64 E79 E94 G14 G29 G44 G64 G79 G94 I14 I29 I44 I64 I79 I94 L14 L29 L44 L64 L79 L94 N14 N29 N44 N64 N79 N94 P14 P29 P44 P64 P79 P94 R14 R29 R44 R64 R79 R94">
    <cfRule type="expression" dxfId="14" priority="9" stopIfTrue="1">
      <formula>COUNTIF('Control Vuelos'!A2:A2,'Control Vuelos'!A1)&lt;&gt;0</formula>
    </cfRule>
  </conditionalFormatting>
  <printOptions horizontalCentered="1" verticalCentered="1" gridLines="1"/>
  <pageMargins left="0.55138888888888893" right="0.55138888888888893" top="0.59027777777777779" bottom="0.70833333333333337" header="0.51180555555555551" footer="0.51180555555555551"/>
  <pageSetup paperSize="9" firstPageNumber="0"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sheetPr codeName="Sheet2">
    <pageSetUpPr fitToPage="1"/>
  </sheetPr>
  <dimension ref="A1:H45"/>
  <sheetViews>
    <sheetView workbookViewId="0">
      <selection activeCell="B7" sqref="B7"/>
    </sheetView>
  </sheetViews>
  <sheetFormatPr baseColWidth="10" defaultColWidth="9.109375" defaultRowHeight="13.2"/>
  <cols>
    <col min="2" max="2" width="35.6640625" customWidth="1"/>
    <col min="3" max="3" width="12.5546875" customWidth="1"/>
    <col min="4" max="4" width="7.33203125" customWidth="1"/>
    <col min="5" max="6" width="10.5546875" customWidth="1"/>
    <col min="7" max="8" width="45.6640625" customWidth="1"/>
  </cols>
  <sheetData>
    <row r="1" spans="1:8">
      <c r="A1" s="172" t="s">
        <v>95</v>
      </c>
      <c r="B1" s="172"/>
      <c r="C1" s="172"/>
      <c r="D1" s="172"/>
      <c r="E1" s="172"/>
      <c r="F1" s="172"/>
      <c r="G1" s="172"/>
    </row>
    <row r="2" spans="1:8">
      <c r="A2" s="8" t="s">
        <v>12</v>
      </c>
      <c r="B2" s="9" t="s">
        <v>13</v>
      </c>
      <c r="C2" s="9" t="s">
        <v>14</v>
      </c>
      <c r="D2" s="9" t="s">
        <v>15</v>
      </c>
      <c r="E2" s="9" t="s">
        <v>16</v>
      </c>
      <c r="F2" s="9" t="s">
        <v>17</v>
      </c>
      <c r="G2" s="10" t="s">
        <v>18</v>
      </c>
      <c r="H2" s="10" t="s">
        <v>19</v>
      </c>
    </row>
    <row r="3" spans="1:8" ht="15">
      <c r="A3" s="11">
        <v>1</v>
      </c>
      <c r="B3" s="12" t="s">
        <v>20</v>
      </c>
      <c r="C3" s="13"/>
      <c r="D3" s="14"/>
      <c r="E3" s="15"/>
      <c r="F3" s="16"/>
      <c r="G3" s="17"/>
      <c r="H3" s="18"/>
    </row>
    <row r="4" spans="1:8">
      <c r="A4" s="11">
        <v>2</v>
      </c>
      <c r="B4" s="12" t="s">
        <v>21</v>
      </c>
      <c r="C4" s="13"/>
      <c r="D4" s="14"/>
      <c r="E4" s="15"/>
      <c r="F4" s="19"/>
      <c r="G4" s="17"/>
      <c r="H4" s="20"/>
    </row>
    <row r="5" spans="1:8">
      <c r="A5" s="11">
        <v>3</v>
      </c>
      <c r="B5" s="12" t="s">
        <v>22</v>
      </c>
      <c r="C5" s="13"/>
      <c r="D5" s="14"/>
      <c r="E5" s="15"/>
      <c r="F5" s="19"/>
      <c r="G5" s="17"/>
      <c r="H5" s="20"/>
    </row>
    <row r="6" spans="1:8">
      <c r="A6" s="11">
        <v>4</v>
      </c>
      <c r="B6" s="12" t="s">
        <v>23</v>
      </c>
      <c r="C6" s="13"/>
      <c r="D6" s="14"/>
      <c r="E6" s="15"/>
      <c r="F6" s="19"/>
      <c r="G6" s="17"/>
      <c r="H6" s="20"/>
    </row>
    <row r="7" spans="1:8">
      <c r="A7" s="11">
        <v>5</v>
      </c>
      <c r="B7" s="166" t="s">
        <v>96</v>
      </c>
      <c r="C7" s="13"/>
      <c r="D7" s="14"/>
      <c r="E7" s="15"/>
      <c r="F7" s="21"/>
      <c r="G7" s="17"/>
      <c r="H7" s="20"/>
    </row>
    <row r="8" spans="1:8">
      <c r="A8" s="11">
        <v>6</v>
      </c>
      <c r="B8" s="12"/>
      <c r="C8" s="13"/>
      <c r="D8" s="14"/>
      <c r="E8" s="15"/>
      <c r="F8" s="19"/>
      <c r="G8" s="17"/>
      <c r="H8" s="20"/>
    </row>
    <row r="9" spans="1:8">
      <c r="A9" s="11">
        <v>7</v>
      </c>
      <c r="B9" s="12"/>
      <c r="C9" s="13"/>
      <c r="D9" s="14"/>
      <c r="E9" s="15"/>
      <c r="F9" s="19"/>
      <c r="G9" s="17"/>
      <c r="H9" s="20"/>
    </row>
    <row r="10" spans="1:8">
      <c r="A10" s="11">
        <v>8</v>
      </c>
      <c r="B10" s="12"/>
      <c r="C10" s="13"/>
      <c r="D10" s="14"/>
      <c r="E10" s="15"/>
      <c r="F10" s="19"/>
      <c r="G10" s="17"/>
      <c r="H10" s="20"/>
    </row>
    <row r="11" spans="1:8">
      <c r="A11" s="11">
        <v>9</v>
      </c>
      <c r="B11" s="12"/>
      <c r="C11" s="13"/>
      <c r="D11" s="14"/>
      <c r="E11" s="15"/>
      <c r="F11" s="19"/>
      <c r="G11" s="17"/>
      <c r="H11" s="20"/>
    </row>
    <row r="12" spans="1:8">
      <c r="A12" s="11">
        <v>10</v>
      </c>
      <c r="B12" s="12"/>
      <c r="C12" s="13"/>
      <c r="D12" s="14"/>
      <c r="E12" s="15"/>
      <c r="F12" s="19"/>
      <c r="G12" s="17"/>
      <c r="H12" s="20"/>
    </row>
    <row r="13" spans="1:8">
      <c r="A13" s="11">
        <v>11</v>
      </c>
      <c r="B13" s="12"/>
      <c r="C13" s="13"/>
      <c r="D13" s="14"/>
      <c r="E13" s="15"/>
      <c r="F13" s="19"/>
      <c r="G13" s="17"/>
      <c r="H13" s="20"/>
    </row>
    <row r="14" spans="1:8">
      <c r="A14" s="11">
        <v>12</v>
      </c>
      <c r="B14" s="12"/>
      <c r="C14" s="13"/>
      <c r="D14" s="14"/>
      <c r="E14" s="15"/>
      <c r="F14" s="19"/>
      <c r="G14" s="22"/>
      <c r="H14" s="20"/>
    </row>
    <row r="15" spans="1:8">
      <c r="A15" s="11">
        <v>13</v>
      </c>
      <c r="B15" s="12"/>
      <c r="C15" s="13"/>
      <c r="D15" s="14"/>
      <c r="E15" s="15"/>
      <c r="F15" s="19"/>
      <c r="G15" s="17"/>
      <c r="H15" s="20"/>
    </row>
    <row r="16" spans="1:8">
      <c r="A16" s="11">
        <v>14</v>
      </c>
      <c r="B16" s="12"/>
      <c r="C16" s="13"/>
      <c r="D16" s="14"/>
      <c r="E16" s="19"/>
      <c r="F16" s="19"/>
      <c r="G16" s="17"/>
      <c r="H16" s="20"/>
    </row>
    <row r="17" spans="1:8">
      <c r="A17" s="11">
        <v>15</v>
      </c>
      <c r="B17" s="12"/>
      <c r="C17" s="13"/>
      <c r="D17" s="14"/>
      <c r="E17" s="19"/>
      <c r="F17" s="19"/>
      <c r="G17" s="17"/>
      <c r="H17" s="20"/>
    </row>
    <row r="18" spans="1:8">
      <c r="A18" s="11">
        <v>16</v>
      </c>
      <c r="B18" s="12"/>
      <c r="C18" s="13"/>
      <c r="D18" s="14"/>
      <c r="E18" s="15"/>
      <c r="F18" s="23"/>
      <c r="G18" s="17"/>
      <c r="H18" s="17"/>
    </row>
    <row r="19" spans="1:8">
      <c r="A19" s="11">
        <v>17</v>
      </c>
      <c r="B19" s="12"/>
      <c r="C19" s="13"/>
      <c r="D19" s="14"/>
      <c r="E19" s="15"/>
      <c r="F19" s="19"/>
      <c r="G19" s="17"/>
      <c r="H19" s="17"/>
    </row>
    <row r="20" spans="1:8">
      <c r="A20" s="11">
        <v>18</v>
      </c>
      <c r="B20" s="12"/>
      <c r="C20" s="13"/>
      <c r="D20" s="14"/>
      <c r="E20" s="15"/>
      <c r="F20" s="19"/>
      <c r="G20" s="17"/>
      <c r="H20" s="17"/>
    </row>
    <row r="21" spans="1:8">
      <c r="A21" s="11">
        <v>19</v>
      </c>
      <c r="B21" s="12"/>
      <c r="C21" s="13"/>
      <c r="D21" s="14"/>
      <c r="E21" s="15"/>
      <c r="F21" s="19"/>
      <c r="G21" s="17"/>
      <c r="H21" s="20"/>
    </row>
    <row r="22" spans="1:8">
      <c r="A22" s="11">
        <v>20</v>
      </c>
      <c r="B22" s="12"/>
      <c r="C22" s="13"/>
      <c r="D22" s="14"/>
      <c r="E22" s="15"/>
      <c r="F22" s="19"/>
      <c r="G22" s="17"/>
      <c r="H22" s="17"/>
    </row>
    <row r="23" spans="1:8">
      <c r="A23" s="11">
        <v>21</v>
      </c>
      <c r="B23" s="12"/>
      <c r="C23" s="13"/>
      <c r="D23" s="14"/>
      <c r="E23" s="15"/>
      <c r="F23" s="19"/>
      <c r="G23" s="17"/>
      <c r="H23" s="17"/>
    </row>
    <row r="24" spans="1:8">
      <c r="A24" s="11">
        <v>22</v>
      </c>
      <c r="B24" s="12"/>
      <c r="C24" s="13"/>
      <c r="D24" s="14"/>
      <c r="E24" s="15"/>
      <c r="F24" s="19"/>
      <c r="G24" s="17"/>
      <c r="H24" s="17"/>
    </row>
    <row r="25" spans="1:8">
      <c r="A25" s="11">
        <v>23</v>
      </c>
      <c r="B25" s="12"/>
      <c r="C25" s="13"/>
      <c r="D25" s="14"/>
      <c r="E25" s="15"/>
      <c r="F25" s="16"/>
      <c r="G25" s="17"/>
      <c r="H25" s="20"/>
    </row>
    <row r="26" spans="1:8">
      <c r="A26" s="11">
        <v>24</v>
      </c>
      <c r="B26" s="12"/>
      <c r="C26" s="13"/>
      <c r="D26" s="14"/>
      <c r="E26" s="15"/>
      <c r="F26" s="16"/>
      <c r="G26" s="17"/>
      <c r="H26" s="20"/>
    </row>
    <row r="27" spans="1:8">
      <c r="A27" s="11">
        <v>25</v>
      </c>
      <c r="B27" s="12"/>
      <c r="C27" s="13"/>
      <c r="D27" s="14"/>
      <c r="E27" s="15"/>
      <c r="F27" s="19"/>
      <c r="G27" s="17"/>
      <c r="H27" s="20"/>
    </row>
    <row r="28" spans="1:8" ht="13.95" customHeight="1">
      <c r="A28" s="11">
        <v>26</v>
      </c>
      <c r="B28" s="12"/>
      <c r="C28" s="13"/>
      <c r="D28" s="14"/>
      <c r="E28" s="15"/>
      <c r="F28" s="19"/>
      <c r="G28" s="17"/>
      <c r="H28" s="24"/>
    </row>
    <row r="29" spans="1:8">
      <c r="A29" s="11">
        <v>27</v>
      </c>
      <c r="B29" s="12"/>
      <c r="C29" s="25"/>
      <c r="D29" s="14"/>
      <c r="E29" s="15"/>
      <c r="F29" s="19"/>
      <c r="G29" s="22"/>
      <c r="H29" s="17"/>
    </row>
    <row r="30" spans="1:8">
      <c r="A30" s="11">
        <v>28</v>
      </c>
      <c r="B30" s="26"/>
      <c r="C30" s="13"/>
      <c r="D30" s="14"/>
      <c r="E30" s="27"/>
      <c r="F30" s="19"/>
      <c r="G30" s="17"/>
      <c r="H30" s="17"/>
    </row>
    <row r="31" spans="1:8">
      <c r="A31" s="11">
        <v>29</v>
      </c>
      <c r="B31" s="12"/>
      <c r="C31" s="13"/>
      <c r="D31" s="14"/>
      <c r="E31" s="27"/>
      <c r="F31" s="19"/>
      <c r="G31" s="17"/>
      <c r="H31" s="17"/>
    </row>
    <row r="32" spans="1:8">
      <c r="A32" s="11">
        <v>30</v>
      </c>
      <c r="B32" s="12" t="s">
        <v>24</v>
      </c>
      <c r="C32" s="13" t="s">
        <v>24</v>
      </c>
      <c r="D32" s="14" t="s">
        <v>24</v>
      </c>
      <c r="E32" s="27"/>
      <c r="F32" s="19"/>
      <c r="G32" s="17"/>
      <c r="H32" s="17"/>
    </row>
    <row r="33" spans="1:8">
      <c r="A33" s="11">
        <v>31</v>
      </c>
      <c r="B33" s="12" t="s">
        <v>24</v>
      </c>
      <c r="C33" s="13" t="s">
        <v>24</v>
      </c>
      <c r="D33" s="28" t="s">
        <v>24</v>
      </c>
      <c r="E33" s="27"/>
      <c r="F33" s="19"/>
      <c r="G33" s="17"/>
      <c r="H33" s="17"/>
    </row>
    <row r="34" spans="1:8">
      <c r="A34" s="11">
        <v>32</v>
      </c>
      <c r="B34" s="12" t="s">
        <v>24</v>
      </c>
      <c r="C34" s="13" t="s">
        <v>24</v>
      </c>
      <c r="D34" s="28" t="s">
        <v>24</v>
      </c>
      <c r="E34" s="27"/>
      <c r="F34" s="19"/>
      <c r="G34" s="17"/>
      <c r="H34" s="17"/>
    </row>
    <row r="35" spans="1:8">
      <c r="A35" s="11">
        <v>33</v>
      </c>
      <c r="B35" s="12" t="s">
        <v>24</v>
      </c>
      <c r="C35" s="13" t="s">
        <v>24</v>
      </c>
      <c r="D35" s="28" t="s">
        <v>24</v>
      </c>
      <c r="E35" s="27"/>
      <c r="F35" s="19"/>
      <c r="G35" s="17"/>
      <c r="H35" s="17"/>
    </row>
    <row r="36" spans="1:8">
      <c r="A36" s="11">
        <v>34</v>
      </c>
      <c r="B36" s="12" t="s">
        <v>24</v>
      </c>
      <c r="C36" s="13" t="s">
        <v>24</v>
      </c>
      <c r="D36" s="28" t="s">
        <v>24</v>
      </c>
      <c r="E36" s="27"/>
      <c r="F36" s="19"/>
      <c r="G36" s="17"/>
      <c r="H36" s="17"/>
    </row>
    <row r="37" spans="1:8">
      <c r="A37" s="11">
        <v>35</v>
      </c>
      <c r="B37" s="12" t="s">
        <v>24</v>
      </c>
      <c r="C37" s="13" t="s">
        <v>24</v>
      </c>
      <c r="D37" s="28" t="s">
        <v>24</v>
      </c>
      <c r="E37" s="27"/>
      <c r="F37" s="19"/>
      <c r="G37" s="17"/>
      <c r="H37" s="17"/>
    </row>
    <row r="38" spans="1:8">
      <c r="A38" s="11">
        <v>36</v>
      </c>
      <c r="B38" s="12" t="s">
        <v>24</v>
      </c>
      <c r="C38" s="13" t="s">
        <v>24</v>
      </c>
      <c r="D38" s="28" t="s">
        <v>24</v>
      </c>
      <c r="E38" s="27"/>
      <c r="F38" s="19"/>
      <c r="G38" s="17"/>
      <c r="H38" s="17"/>
    </row>
    <row r="39" spans="1:8">
      <c r="A39" s="11">
        <v>37</v>
      </c>
      <c r="B39" s="12" t="s">
        <v>24</v>
      </c>
      <c r="C39" s="13" t="s">
        <v>24</v>
      </c>
      <c r="D39" s="28" t="s">
        <v>24</v>
      </c>
      <c r="E39" s="27"/>
      <c r="F39" s="19"/>
      <c r="G39" s="17"/>
      <c r="H39" s="17"/>
    </row>
    <row r="40" spans="1:8">
      <c r="A40" s="11">
        <v>38</v>
      </c>
      <c r="B40" s="12" t="s">
        <v>24</v>
      </c>
      <c r="C40" s="13" t="s">
        <v>24</v>
      </c>
      <c r="D40" s="28" t="s">
        <v>24</v>
      </c>
      <c r="E40" s="27"/>
      <c r="F40" s="19"/>
      <c r="G40" s="17"/>
      <c r="H40" s="17"/>
    </row>
    <row r="41" spans="1:8">
      <c r="A41" s="11">
        <v>39</v>
      </c>
      <c r="B41" s="12" t="s">
        <v>24</v>
      </c>
      <c r="C41" s="13" t="s">
        <v>24</v>
      </c>
      <c r="D41" s="28" t="s">
        <v>24</v>
      </c>
      <c r="E41" s="27"/>
      <c r="F41" s="19"/>
      <c r="G41" s="17"/>
      <c r="H41" s="17"/>
    </row>
    <row r="42" spans="1:8">
      <c r="A42" s="29">
        <v>40</v>
      </c>
      <c r="B42" s="30" t="s">
        <v>24</v>
      </c>
      <c r="C42" s="31" t="s">
        <v>24</v>
      </c>
      <c r="D42" s="32" t="s">
        <v>24</v>
      </c>
      <c r="E42" s="33"/>
      <c r="F42" s="34"/>
      <c r="G42" s="35"/>
      <c r="H42" s="35"/>
    </row>
    <row r="43" spans="1:8" hidden="1">
      <c r="A43" s="36">
        <v>0</v>
      </c>
      <c r="B43" t="s">
        <v>25</v>
      </c>
      <c r="D43" t="s">
        <v>24</v>
      </c>
      <c r="G43" t="s">
        <v>24</v>
      </c>
      <c r="H43" t="s">
        <v>24</v>
      </c>
    </row>
    <row r="44" spans="1:8">
      <c r="A44" s="37"/>
    </row>
    <row r="45" spans="1:8">
      <c r="B45" s="173" t="s">
        <v>26</v>
      </c>
      <c r="C45" s="173"/>
      <c r="D45" s="173"/>
      <c r="E45" s="173"/>
    </row>
  </sheetData>
  <sheetProtection selectLockedCells="1" selectUnlockedCells="1"/>
  <mergeCells count="2">
    <mergeCell ref="A1:G1"/>
    <mergeCell ref="B45:E45"/>
  </mergeCells>
  <conditionalFormatting sqref="E30:F30">
    <cfRule type="expression" dxfId="13" priority="1" stopIfTrue="1">
      <formula>COUNTIF(Dorsales!A2:A13,Dorsales!A1)&lt;&gt;0</formula>
    </cfRule>
  </conditionalFormatting>
  <conditionalFormatting sqref="E31:F31">
    <cfRule type="expression" dxfId="12" priority="2" stopIfTrue="1">
      <formula>COUNTIF(Dorsales!A2:A12,Dorsales!A1)&lt;&gt;0</formula>
    </cfRule>
  </conditionalFormatting>
  <conditionalFormatting sqref="E32:F32">
    <cfRule type="expression" dxfId="11" priority="3" stopIfTrue="1">
      <formula>COUNTIF(Dorsales!A2:A11,Dorsales!A1)&lt;&gt;0</formula>
    </cfRule>
  </conditionalFormatting>
  <conditionalFormatting sqref="E33:F33">
    <cfRule type="expression" dxfId="10" priority="4" stopIfTrue="1">
      <formula>COUNTIF(Dorsales!A2:A10,Dorsales!A1)&lt;&gt;0</formula>
    </cfRule>
  </conditionalFormatting>
  <conditionalFormatting sqref="E34:F34">
    <cfRule type="expression" dxfId="9" priority="5" stopIfTrue="1">
      <formula>COUNTIF(Dorsales!A2:A9,Dorsales!A1)&lt;&gt;0</formula>
    </cfRule>
  </conditionalFormatting>
  <conditionalFormatting sqref="E35:F35">
    <cfRule type="expression" dxfId="8" priority="6" stopIfTrue="1">
      <formula>COUNTIF(Dorsales!A2:A8,Dorsales!A1)&lt;&gt;0</formula>
    </cfRule>
  </conditionalFormatting>
  <conditionalFormatting sqref="E36:F36">
    <cfRule type="expression" dxfId="7" priority="7" stopIfTrue="1">
      <formula>COUNTIF(Dorsales!A2:A7,Dorsales!A1)&lt;&gt;0</formula>
    </cfRule>
  </conditionalFormatting>
  <conditionalFormatting sqref="E37:F37">
    <cfRule type="expression" dxfId="6" priority="8" stopIfTrue="1">
      <formula>COUNTIF(Dorsales!A2:A6,Dorsales!A1)&lt;&gt;0</formula>
    </cfRule>
  </conditionalFormatting>
  <conditionalFormatting sqref="E38:F38">
    <cfRule type="expression" dxfId="5" priority="9" stopIfTrue="1">
      <formula>COUNTIF(Dorsales!A2:A5,Dorsales!A1)&lt;&gt;0</formula>
    </cfRule>
  </conditionalFormatting>
  <conditionalFormatting sqref="E39:F39">
    <cfRule type="expression" dxfId="4" priority="10" stopIfTrue="1">
      <formula>COUNTIF(Dorsales!A2:A4,Dorsales!A1)&lt;&gt;0</formula>
    </cfRule>
  </conditionalFormatting>
  <conditionalFormatting sqref="E40:F40">
    <cfRule type="expression" dxfId="3" priority="11" stopIfTrue="1">
      <formula>COUNTIF(Dorsales!A2:A3,Dorsales!A1)&lt;&gt;0</formula>
    </cfRule>
  </conditionalFormatting>
  <conditionalFormatting sqref="E41:F41">
    <cfRule type="expression" dxfId="2" priority="12" stopIfTrue="1">
      <formula>COUNTIF(Dorsales!A2:A2,Dorsales!A1)&lt;&gt;0</formula>
    </cfRule>
  </conditionalFormatting>
  <conditionalFormatting sqref="E29:F29">
    <cfRule type="expression" dxfId="1" priority="13" stopIfTrue="1">
      <formula>COUNTIF(Dorsales!A5:A36,Dorsales!A1)&lt;&gt;0</formula>
    </cfRule>
  </conditionalFormatting>
  <conditionalFormatting sqref="E3:F28">
    <cfRule type="expression" dxfId="0" priority="14" stopIfTrue="1">
      <formula>COUNTIF(Dorsales!A5:A36,Dorsales!A1)&lt;&gt;0</formula>
    </cfRule>
  </conditionalFormatting>
  <printOptions gridLines="1"/>
  <pageMargins left="0.74791666666666667" right="0.60972222222222228" top="0.7104166666666667" bottom="0.6" header="0.4201388888888889" footer="0.35"/>
  <pageSetup paperSize="9" firstPageNumber="0" orientation="landscape" horizontalDpi="300" verticalDpi="300"/>
  <headerFooter alignWithMargins="0">
    <oddHeader>&amp;C&amp;"Arial,Negrita"&amp;12CLUB PLANEADOR GIJÓN</oddHeader>
    <oddFooter>&amp;C&amp;D</oddFooter>
  </headerFooter>
</worksheet>
</file>

<file path=xl/worksheets/sheet4.xml><?xml version="1.0" encoding="utf-8"?>
<worksheet xmlns="http://schemas.openxmlformats.org/spreadsheetml/2006/main" xmlns:r="http://schemas.openxmlformats.org/officeDocument/2006/relationships">
  <sheetPr codeName="Sheet4"/>
  <dimension ref="A1:AZ140"/>
  <sheetViews>
    <sheetView topLeftCell="C19" workbookViewId="0">
      <selection activeCell="I26" sqref="I26"/>
    </sheetView>
  </sheetViews>
  <sheetFormatPr baseColWidth="10" defaultColWidth="9.109375" defaultRowHeight="13.2"/>
  <cols>
    <col min="1" max="2" width="0" hidden="1" customWidth="1"/>
    <col min="3" max="3" width="35.6640625" style="61" customWidth="1"/>
    <col min="7" max="7" width="9.109375" style="62"/>
    <col min="8" max="8" width="9.109375" style="63"/>
    <col min="11" max="12" width="9.109375" style="63"/>
  </cols>
  <sheetData>
    <row r="1" spans="1:52">
      <c r="D1" s="174" t="s">
        <v>27</v>
      </c>
      <c r="E1" s="174"/>
      <c r="F1" s="37"/>
      <c r="G1" s="176" t="s">
        <v>41</v>
      </c>
      <c r="H1" s="176"/>
      <c r="I1" s="176"/>
      <c r="J1" s="176"/>
      <c r="K1" s="176"/>
      <c r="L1" s="65"/>
      <c r="P1" s="66">
        <f>IF((F7*60+G7)&gt;Instrucciones!C14,0,IF(F7&gt;=Instrucciones!B10,((Instrucciones!B10*60*2)-F7*60-G7),F7*60+G7))</f>
        <v>0</v>
      </c>
      <c r="AZ1" s="66">
        <f>IF(Dorsales!B3&lt;&gt;0,Dorsales!A3,"")</f>
        <v>1</v>
      </c>
    </row>
    <row r="2" spans="1:52">
      <c r="C2" s="67" t="s">
        <v>42</v>
      </c>
      <c r="D2" s="68" t="s">
        <v>43</v>
      </c>
      <c r="E2" s="69" t="s">
        <v>44</v>
      </c>
      <c r="F2" s="70" t="s">
        <v>45</v>
      </c>
      <c r="G2" s="71" t="s">
        <v>46</v>
      </c>
      <c r="H2" s="72" t="s">
        <v>47</v>
      </c>
      <c r="I2" s="73" t="s">
        <v>48</v>
      </c>
      <c r="J2" s="73" t="s">
        <v>49</v>
      </c>
      <c r="K2" s="74" t="s">
        <v>50</v>
      </c>
      <c r="L2" s="74" t="s">
        <v>51</v>
      </c>
      <c r="AZ2" s="66" t="str">
        <f>IF(Dorsales!B9&lt;&gt;0,Dorsales!A4,"")</f>
        <v/>
      </c>
    </row>
    <row r="3" spans="1:52">
      <c r="A3">
        <v>7</v>
      </c>
      <c r="B3">
        <v>510</v>
      </c>
      <c r="C3" s="75" t="str">
        <f>VLOOKUP(E3,Dorsales!A:I,2,FALSE)</f>
        <v>-------</v>
      </c>
      <c r="D3" s="76"/>
      <c r="E3" s="77"/>
      <c r="F3" s="78"/>
      <c r="G3" s="79"/>
      <c r="H3" s="80"/>
      <c r="I3" s="77"/>
      <c r="J3" s="81">
        <f t="shared" ref="J3:J12" si="0">IF(H3&lt;30,0,IF(I3=0,0,IF(I3&gt;15,0,32-I3*2)))</f>
        <v>0</v>
      </c>
      <c r="K3" s="82">
        <f t="shared" ref="K3:K12" si="1">IF(I3&gt;100,0,H3+J3)</f>
        <v>0</v>
      </c>
      <c r="L3" s="83">
        <f>IF(K3=0,0,K3/K14*1000)</f>
        <v>0</v>
      </c>
      <c r="AZ3" s="66" t="str">
        <f>IF(Dorsales!B8&lt;&gt;0,Dorsales!A5,"")</f>
        <v/>
      </c>
    </row>
    <row r="4" spans="1:52">
      <c r="A4">
        <v>7</v>
      </c>
      <c r="B4">
        <v>510</v>
      </c>
      <c r="C4" s="84" t="str">
        <f>VLOOKUP(E4,Dorsales!A:I,2,FALSE)</f>
        <v>-------</v>
      </c>
      <c r="D4" s="85"/>
      <c r="E4" s="86"/>
      <c r="F4" s="87"/>
      <c r="G4" s="88"/>
      <c r="H4" s="80"/>
      <c r="I4" s="77"/>
      <c r="J4" s="89">
        <f t="shared" si="0"/>
        <v>0</v>
      </c>
      <c r="K4" s="82">
        <f t="shared" si="1"/>
        <v>0</v>
      </c>
      <c r="L4" s="90">
        <f>IF(K4=0,0,K4/K14*1000)</f>
        <v>0</v>
      </c>
      <c r="AZ4" s="66" t="str">
        <f>IF(Dorsales!B16&lt;&gt;0,Dorsales!A6,"")</f>
        <v/>
      </c>
    </row>
    <row r="5" spans="1:52">
      <c r="A5">
        <v>7</v>
      </c>
      <c r="B5">
        <v>510</v>
      </c>
      <c r="C5" s="84" t="str">
        <f>VLOOKUP(E5,Dorsales!A:I,2,FALSE)</f>
        <v>-------</v>
      </c>
      <c r="D5" s="85"/>
      <c r="E5" s="86"/>
      <c r="F5" s="87"/>
      <c r="G5" s="88"/>
      <c r="H5" s="80"/>
      <c r="I5" s="91"/>
      <c r="J5" s="89">
        <f t="shared" si="0"/>
        <v>0</v>
      </c>
      <c r="K5" s="82">
        <f t="shared" si="1"/>
        <v>0</v>
      </c>
      <c r="L5" s="90">
        <f>IF(K5=0,0,K5/K14*1000)</f>
        <v>0</v>
      </c>
      <c r="AZ5" s="66" t="str">
        <f>IF(Dorsales!B10&lt;&gt;0,Dorsales!A7,"")</f>
        <v/>
      </c>
    </row>
    <row r="6" spans="1:52">
      <c r="A6">
        <v>7</v>
      </c>
      <c r="B6">
        <v>510</v>
      </c>
      <c r="C6" s="84" t="str">
        <f>VLOOKUP(E6,Dorsales!A:I,2,FALSE)</f>
        <v>-------</v>
      </c>
      <c r="D6" s="85"/>
      <c r="E6" s="86"/>
      <c r="F6" s="87"/>
      <c r="G6" s="88"/>
      <c r="H6" s="80"/>
      <c r="I6" s="91"/>
      <c r="J6" s="89">
        <f t="shared" si="0"/>
        <v>0</v>
      </c>
      <c r="K6" s="82">
        <f t="shared" si="1"/>
        <v>0</v>
      </c>
      <c r="L6" s="90">
        <f>IF(K6=0,0,K6/K14*1000)</f>
        <v>0</v>
      </c>
      <c r="AZ6" s="66" t="str">
        <f>IF(Dorsales!B18&lt;&gt;0,Dorsales!A8,"")</f>
        <v/>
      </c>
    </row>
    <row r="7" spans="1:52">
      <c r="A7">
        <v>7</v>
      </c>
      <c r="B7">
        <v>510</v>
      </c>
      <c r="C7" s="84" t="str">
        <f>VLOOKUP(E7,Dorsales!A:I,2,FALSE)</f>
        <v>-------</v>
      </c>
      <c r="D7" s="85"/>
      <c r="E7" s="86"/>
      <c r="F7" s="87"/>
      <c r="G7" s="88"/>
      <c r="H7" s="80"/>
      <c r="I7" s="91"/>
      <c r="J7" s="89">
        <f t="shared" si="0"/>
        <v>0</v>
      </c>
      <c r="K7" s="82">
        <f t="shared" si="1"/>
        <v>0</v>
      </c>
      <c r="L7" s="90">
        <f>IF(K7=0,0,K7/K14*1000)</f>
        <v>0</v>
      </c>
      <c r="AZ7" s="66" t="str">
        <f>IF(Dorsales!B12&lt;&gt;0,Dorsales!A9,"")</f>
        <v/>
      </c>
    </row>
    <row r="8" spans="1:52">
      <c r="A8">
        <v>7</v>
      </c>
      <c r="B8">
        <v>510</v>
      </c>
      <c r="C8" s="84" t="str">
        <f>VLOOKUP(E8,Dorsales!A:I,2,FALSE)</f>
        <v>-------</v>
      </c>
      <c r="D8" s="85"/>
      <c r="E8" s="86"/>
      <c r="F8" s="87"/>
      <c r="G8" s="88"/>
      <c r="H8" s="80"/>
      <c r="I8" s="91"/>
      <c r="J8" s="89">
        <f t="shared" si="0"/>
        <v>0</v>
      </c>
      <c r="K8" s="82">
        <f t="shared" si="1"/>
        <v>0</v>
      </c>
      <c r="L8" s="90">
        <f>IF(K8=0,0,K8/K14*1000)</f>
        <v>0</v>
      </c>
      <c r="AZ8" s="66" t="str">
        <f>IF(Dorsales!B20&lt;&gt;0,Dorsales!A10,"")</f>
        <v/>
      </c>
    </row>
    <row r="9" spans="1:52">
      <c r="A9">
        <v>7</v>
      </c>
      <c r="B9">
        <v>510</v>
      </c>
      <c r="C9" s="84" t="str">
        <f>VLOOKUP(E9,Dorsales!A:I,2,FALSE)</f>
        <v>-------</v>
      </c>
      <c r="D9" s="85"/>
      <c r="E9" s="86"/>
      <c r="F9" s="87"/>
      <c r="G9" s="88"/>
      <c r="H9" s="80">
        <f>IF((F9*60+G9)&gt;B9,0,IF(F9&gt;=A9,((A9*60*2)-F9*60-G9),F9*60+G9))</f>
        <v>0</v>
      </c>
      <c r="I9" s="91"/>
      <c r="J9" s="89">
        <f t="shared" si="0"/>
        <v>0</v>
      </c>
      <c r="K9" s="82">
        <f t="shared" si="1"/>
        <v>0</v>
      </c>
      <c r="L9" s="90">
        <f>IF(K9=0,0,K9/K14*1000)</f>
        <v>0</v>
      </c>
      <c r="AZ9" s="66">
        <f>IF(Dorsales!B7&lt;&gt;0,Dorsales!A11,"")</f>
        <v>9</v>
      </c>
    </row>
    <row r="10" spans="1:52">
      <c r="A10">
        <v>7</v>
      </c>
      <c r="B10">
        <v>510</v>
      </c>
      <c r="C10" s="84" t="str">
        <f>VLOOKUP(E10,Dorsales!A:I,2,FALSE)</f>
        <v>-------</v>
      </c>
      <c r="D10" s="85"/>
      <c r="E10" s="86"/>
      <c r="F10" s="87"/>
      <c r="G10" s="88"/>
      <c r="H10" s="80">
        <f>IF((F10*60+G10)&gt;B10,0,IF(F10&gt;=A10,((A10*60*2)-F10*60-G10),F10*60+G10))</f>
        <v>0</v>
      </c>
      <c r="I10" s="91"/>
      <c r="J10" s="89">
        <f t="shared" si="0"/>
        <v>0</v>
      </c>
      <c r="K10" s="82">
        <f t="shared" si="1"/>
        <v>0</v>
      </c>
      <c r="L10" s="90">
        <f>IF(K10=0,0,K10/K14*1000)</f>
        <v>0</v>
      </c>
      <c r="AZ10" s="66" t="str">
        <f>IF(Dorsales!B11&lt;&gt;0,Dorsales!A12,"")</f>
        <v/>
      </c>
    </row>
    <row r="11" spans="1:52">
      <c r="A11">
        <v>7</v>
      </c>
      <c r="B11">
        <v>510</v>
      </c>
      <c r="C11" s="84" t="str">
        <f>VLOOKUP(E11,Dorsales!A:I,2,FALSE)</f>
        <v>-------</v>
      </c>
      <c r="D11" s="85"/>
      <c r="E11" s="86"/>
      <c r="F11" s="92"/>
      <c r="G11" s="88"/>
      <c r="H11" s="80">
        <f>IF((F11*60+G11)&gt;B11,0,IF(F11&gt;=A11,((A11*60*2)-F11*60-G11),F11*60+G11))</f>
        <v>0</v>
      </c>
      <c r="I11" s="91"/>
      <c r="J11" s="89">
        <f t="shared" si="0"/>
        <v>0</v>
      </c>
      <c r="K11" s="82">
        <f t="shared" si="1"/>
        <v>0</v>
      </c>
      <c r="L11" s="90">
        <f>IF(K11=0,0,K11/K14*1000)</f>
        <v>0</v>
      </c>
      <c r="AZ11" s="66" t="str">
        <f>IF(Dorsales!B23&lt;&gt;0,Dorsales!A13,"")</f>
        <v/>
      </c>
    </row>
    <row r="12" spans="1:52">
      <c r="A12">
        <v>7</v>
      </c>
      <c r="B12">
        <v>510</v>
      </c>
      <c r="C12" s="93" t="str">
        <f>VLOOKUP(E12,Dorsales!A:I,2,FALSE)</f>
        <v>-------</v>
      </c>
      <c r="D12" s="94"/>
      <c r="E12" s="52"/>
      <c r="F12" s="92"/>
      <c r="G12" s="95"/>
      <c r="H12" s="80">
        <f>IF((F12*60+G12)&gt;B12,0,IF(F12&gt;=A12,((A12*60*2)-F12*60-G12),F12*60+G12))</f>
        <v>0</v>
      </c>
      <c r="I12" s="86"/>
      <c r="J12" s="96">
        <f t="shared" si="0"/>
        <v>0</v>
      </c>
      <c r="K12" s="97">
        <f t="shared" si="1"/>
        <v>0</v>
      </c>
      <c r="L12" s="98">
        <f>IF(K12=0,0,K12/K14*1000)</f>
        <v>0</v>
      </c>
      <c r="AZ12" s="66" t="e">
        <f>IF(Dorsales!#REF!&lt;&gt;0,Dorsales!A14,"")</f>
        <v>#REF!</v>
      </c>
    </row>
    <row r="13" spans="1:52">
      <c r="D13" s="177" t="s">
        <v>52</v>
      </c>
      <c r="E13" s="177"/>
      <c r="F13" s="177"/>
      <c r="G13" s="177"/>
      <c r="H13" s="177"/>
      <c r="I13" s="177"/>
      <c r="J13" s="177"/>
      <c r="K13" s="65"/>
      <c r="L13" s="65"/>
      <c r="AZ13" s="66" t="e">
        <f>IF(Dorsales!#REF!&lt;&gt;0,Dorsales!A15,"")</f>
        <v>#REF!</v>
      </c>
    </row>
    <row r="14" spans="1:52">
      <c r="D14" s="99" t="s">
        <v>53</v>
      </c>
      <c r="E14" s="99"/>
      <c r="F14" s="100">
        <f>A3</f>
        <v>7</v>
      </c>
      <c r="G14" s="101"/>
      <c r="H14" s="102" t="s">
        <v>54</v>
      </c>
      <c r="I14" s="103"/>
      <c r="J14" s="103"/>
      <c r="K14" s="104">
        <f>MAX(K3:K12)</f>
        <v>0</v>
      </c>
      <c r="L14" s="65"/>
      <c r="AZ14" s="66" t="e">
        <f>IF(Dorsales!#REF!&lt;&gt;0,Dorsales!A16,"")</f>
        <v>#REF!</v>
      </c>
    </row>
    <row r="15" spans="1:52">
      <c r="AZ15" s="66" t="e">
        <f>IF(Dorsales!#REF!&lt;&gt;0,Dorsales!A17,"")</f>
        <v>#REF!</v>
      </c>
    </row>
    <row r="16" spans="1:52">
      <c r="AZ16" s="66" t="e">
        <f>IF(Dorsales!#REF!&lt;&gt;0,Dorsales!A18,"")</f>
        <v>#REF!</v>
      </c>
    </row>
    <row r="17" spans="1:52">
      <c r="AZ17" s="66" t="e">
        <f>IF(Dorsales!#REF!&lt;&gt;0,Dorsales!A19,"")</f>
        <v>#REF!</v>
      </c>
    </row>
    <row r="18" spans="1:52">
      <c r="AZ18" s="66" t="e">
        <f>IF(Dorsales!#REF!&lt;&gt;0,Dorsales!A20,"")</f>
        <v>#REF!</v>
      </c>
    </row>
    <row r="19" spans="1:52">
      <c r="D19" s="174" t="s">
        <v>27</v>
      </c>
      <c r="E19" s="174"/>
      <c r="F19" s="37"/>
      <c r="G19" s="175" t="s">
        <v>55</v>
      </c>
      <c r="H19" s="175"/>
      <c r="I19" s="175"/>
      <c r="J19" s="175"/>
      <c r="K19" s="175"/>
      <c r="L19" s="65"/>
      <c r="AZ19" s="66" t="e">
        <f>IF(Dorsales!#REF!&lt;&gt;0,Dorsales!A21,"")</f>
        <v>#REF!</v>
      </c>
    </row>
    <row r="20" spans="1:52">
      <c r="C20" s="67" t="s">
        <v>42</v>
      </c>
      <c r="D20" s="68" t="s">
        <v>43</v>
      </c>
      <c r="E20" s="73" t="s">
        <v>12</v>
      </c>
      <c r="F20" s="70" t="s">
        <v>45</v>
      </c>
      <c r="G20" s="71" t="s">
        <v>46</v>
      </c>
      <c r="H20" s="72" t="s">
        <v>47</v>
      </c>
      <c r="I20" s="73" t="s">
        <v>48</v>
      </c>
      <c r="J20" s="73" t="s">
        <v>49</v>
      </c>
      <c r="K20" s="74" t="s">
        <v>50</v>
      </c>
      <c r="L20" s="74" t="s">
        <v>51</v>
      </c>
      <c r="AZ20" s="66" t="e">
        <f>IF(Dorsales!#REF!&lt;&gt;0,Dorsales!A22,"")</f>
        <v>#REF!</v>
      </c>
    </row>
    <row r="21" spans="1:52">
      <c r="A21">
        <v>7</v>
      </c>
      <c r="B21">
        <v>510</v>
      </c>
      <c r="C21" s="84" t="str">
        <f>VLOOKUP(E21,Dorsales!A:I,2,FALSE)</f>
        <v>Miguel de la Torre</v>
      </c>
      <c r="D21" s="105">
        <v>1</v>
      </c>
      <c r="E21" s="77">
        <v>1</v>
      </c>
      <c r="F21" s="78">
        <v>5</v>
      </c>
      <c r="G21" s="79">
        <v>17.57</v>
      </c>
      <c r="H21" s="80">
        <f t="shared" ref="H21:H30" si="2">IF((F21*60+G21)&gt;B21,0,IF(F21&gt;=A21,((A21*60*2)-F21*60-G21),F21*60+G21))</f>
        <v>317.57</v>
      </c>
      <c r="I21" s="77">
        <v>12</v>
      </c>
      <c r="J21" s="81">
        <f t="shared" ref="J21:J30" si="3">IF(H21&lt;30,0,IF(I21=0,0,IF(I21&gt;15,0,32-I21*2)))</f>
        <v>8</v>
      </c>
      <c r="K21" s="82">
        <f t="shared" ref="K21:K30" si="4">IF(I21&gt;100,0,H21+J21)</f>
        <v>325.57</v>
      </c>
      <c r="L21" s="83">
        <f>IF(K21=0,0,K21/K32*1000)</f>
        <v>756.7171811082186</v>
      </c>
      <c r="AZ21" s="66" t="e">
        <f>IF(Dorsales!#REF!&lt;&gt;0,Dorsales!A23,"")</f>
        <v>#REF!</v>
      </c>
    </row>
    <row r="22" spans="1:52">
      <c r="A22">
        <v>7</v>
      </c>
      <c r="B22">
        <v>510</v>
      </c>
      <c r="C22" s="84" t="str">
        <f>VLOOKUP(E22,Dorsales!A:I,2,FALSE)</f>
        <v>José Antonio Papin</v>
      </c>
      <c r="D22" s="106">
        <v>2</v>
      </c>
      <c r="E22" s="86">
        <v>2</v>
      </c>
      <c r="F22" s="87">
        <v>6</v>
      </c>
      <c r="G22" s="88">
        <v>7.91</v>
      </c>
      <c r="H22" s="80">
        <f t="shared" si="2"/>
        <v>367.91</v>
      </c>
      <c r="I22" s="77">
        <v>6</v>
      </c>
      <c r="J22" s="89">
        <f t="shared" si="3"/>
        <v>20</v>
      </c>
      <c r="K22" s="82">
        <f t="shared" si="4"/>
        <v>387.91</v>
      </c>
      <c r="L22" s="90">
        <f>IF(K22=0,0,K22/K32*1000)</f>
        <v>901.61305317962069</v>
      </c>
      <c r="AZ22" s="66" t="str">
        <f>IF(Dorsales!B25&lt;&gt;0,Dorsales!A24,"")</f>
        <v/>
      </c>
    </row>
    <row r="23" spans="1:52">
      <c r="A23">
        <v>7</v>
      </c>
      <c r="B23">
        <v>510</v>
      </c>
      <c r="C23" s="84" t="str">
        <f>VLOOKUP(E23,Dorsales!A:I,2,FALSE)</f>
        <v>José Antonio Orviz</v>
      </c>
      <c r="D23" s="106">
        <v>3</v>
      </c>
      <c r="E23" s="86">
        <v>3</v>
      </c>
      <c r="F23" s="87">
        <v>6</v>
      </c>
      <c r="G23" s="88">
        <v>56.24</v>
      </c>
      <c r="H23" s="80">
        <f t="shared" si="2"/>
        <v>416.24</v>
      </c>
      <c r="I23" s="91">
        <v>9</v>
      </c>
      <c r="J23" s="89">
        <f t="shared" si="3"/>
        <v>14</v>
      </c>
      <c r="K23" s="82">
        <f t="shared" si="4"/>
        <v>430.24</v>
      </c>
      <c r="L23" s="90">
        <f>IF(K23=0,0,K23/K32*1000)</f>
        <v>1000</v>
      </c>
      <c r="AZ23" s="66" t="str">
        <f>IF(Dorsales!B26&lt;&gt;0,Dorsales!A25,"")</f>
        <v/>
      </c>
    </row>
    <row r="24" spans="1:52">
      <c r="A24">
        <v>7</v>
      </c>
      <c r="B24">
        <v>510</v>
      </c>
      <c r="C24" s="84" t="str">
        <f>VLOOKUP(E24,Dorsales!A:I,2,FALSE)</f>
        <v>Luis Antonio Presol</v>
      </c>
      <c r="D24" s="106">
        <v>4</v>
      </c>
      <c r="E24" s="86">
        <v>4</v>
      </c>
      <c r="F24" s="87">
        <v>4</v>
      </c>
      <c r="G24" s="88">
        <v>37.81</v>
      </c>
      <c r="H24" s="80">
        <f t="shared" si="2"/>
        <v>277.81</v>
      </c>
      <c r="I24" s="91">
        <v>5</v>
      </c>
      <c r="J24" s="89">
        <f t="shared" si="3"/>
        <v>22</v>
      </c>
      <c r="K24" s="82">
        <f t="shared" si="4"/>
        <v>299.81</v>
      </c>
      <c r="L24" s="90">
        <f>IF(K24=0,0,K24/K32*1000)</f>
        <v>696.8436221643733</v>
      </c>
      <c r="AZ24" s="66" t="str">
        <f>IF(Dorsales!B26&lt;&gt;0,Dorsales!A26,"")</f>
        <v/>
      </c>
    </row>
    <row r="25" spans="1:52">
      <c r="A25">
        <v>7</v>
      </c>
      <c r="B25">
        <v>510</v>
      </c>
      <c r="C25" s="84" t="str">
        <f>VLOOKUP(E25,Dorsales!A:I,2,FALSE)</f>
        <v>Alejandro Gil</v>
      </c>
      <c r="D25" s="106">
        <v>5</v>
      </c>
      <c r="E25" s="86">
        <v>5</v>
      </c>
      <c r="F25" s="87">
        <v>5</v>
      </c>
      <c r="G25" s="88">
        <v>45.85</v>
      </c>
      <c r="H25" s="80">
        <f t="shared" si="2"/>
        <v>345.85</v>
      </c>
      <c r="I25" s="91">
        <v>10</v>
      </c>
      <c r="J25" s="89">
        <f t="shared" si="3"/>
        <v>12</v>
      </c>
      <c r="K25" s="82">
        <f t="shared" si="4"/>
        <v>357.85</v>
      </c>
      <c r="L25" s="90">
        <f>IF(K25=0,0,K25/K32*1000)</f>
        <v>831.74507251766465</v>
      </c>
      <c r="AZ25" s="66" t="str">
        <f>IF(Dorsales!B27&lt;&gt;0,Dorsales!A27,"")</f>
        <v/>
      </c>
    </row>
    <row r="26" spans="1:52">
      <c r="A26">
        <v>7</v>
      </c>
      <c r="B26">
        <v>510</v>
      </c>
      <c r="C26" s="84" t="str">
        <f>VLOOKUP(E26,Dorsales!A:I,2,FALSE)</f>
        <v>-------</v>
      </c>
      <c r="D26" s="106">
        <v>6</v>
      </c>
      <c r="E26" s="86"/>
      <c r="F26" s="87"/>
      <c r="G26" s="88"/>
      <c r="H26" s="80">
        <f t="shared" si="2"/>
        <v>0</v>
      </c>
      <c r="I26" s="91"/>
      <c r="J26" s="89">
        <f t="shared" si="3"/>
        <v>0</v>
      </c>
      <c r="K26" s="82">
        <f t="shared" si="4"/>
        <v>0</v>
      </c>
      <c r="L26" s="90">
        <f>IF(K26=0,0,K26/K32*1000)</f>
        <v>0</v>
      </c>
      <c r="AZ26" s="66" t="str">
        <f>IF(Dorsales!B28&lt;&gt;0,Dorsales!A28,"")</f>
        <v/>
      </c>
    </row>
    <row r="27" spans="1:52">
      <c r="A27">
        <v>7</v>
      </c>
      <c r="B27">
        <v>510</v>
      </c>
      <c r="C27" s="84" t="str">
        <f>VLOOKUP(E27,Dorsales!A:I,2,FALSE)</f>
        <v>-------</v>
      </c>
      <c r="D27" s="106">
        <v>7</v>
      </c>
      <c r="E27" s="86"/>
      <c r="F27" s="87"/>
      <c r="G27" s="88"/>
      <c r="H27" s="80">
        <f t="shared" si="2"/>
        <v>0</v>
      </c>
      <c r="I27" s="91"/>
      <c r="J27" s="89">
        <f t="shared" si="3"/>
        <v>0</v>
      </c>
      <c r="K27" s="82">
        <f t="shared" si="4"/>
        <v>0</v>
      </c>
      <c r="L27" s="90">
        <f>IF(K27=0,0,K27/K32*1000)</f>
        <v>0</v>
      </c>
      <c r="AZ27" s="66" t="str">
        <f>IF(Dorsales!B29&lt;&gt;0,Dorsales!A29,"")</f>
        <v/>
      </c>
    </row>
    <row r="28" spans="1:52">
      <c r="A28">
        <v>7</v>
      </c>
      <c r="B28">
        <v>510</v>
      </c>
      <c r="C28" s="84" t="str">
        <f>VLOOKUP(E28,Dorsales!A:I,2,FALSE)</f>
        <v>-------</v>
      </c>
      <c r="D28" s="106">
        <v>8</v>
      </c>
      <c r="E28" s="86"/>
      <c r="F28" s="87"/>
      <c r="G28" s="88"/>
      <c r="H28" s="80">
        <f t="shared" si="2"/>
        <v>0</v>
      </c>
      <c r="I28" s="91"/>
      <c r="J28" s="89">
        <f t="shared" si="3"/>
        <v>0</v>
      </c>
      <c r="K28" s="82">
        <f t="shared" si="4"/>
        <v>0</v>
      </c>
      <c r="L28" s="90">
        <f>IF(K28=0,0,K28/K32*1000)</f>
        <v>0</v>
      </c>
      <c r="AZ28" t="str">
        <f>IF(Dorsales!B30&lt;&gt;0,Dorsales!A30,"")</f>
        <v/>
      </c>
    </row>
    <row r="29" spans="1:52">
      <c r="A29">
        <v>7</v>
      </c>
      <c r="B29">
        <v>510</v>
      </c>
      <c r="C29" s="84" t="str">
        <f>VLOOKUP(E29,Dorsales!A:I,2,FALSE)</f>
        <v>-------</v>
      </c>
      <c r="D29" s="106">
        <v>9</v>
      </c>
      <c r="E29" s="86"/>
      <c r="F29" s="92"/>
      <c r="G29" s="88"/>
      <c r="H29" s="80">
        <f t="shared" si="2"/>
        <v>0</v>
      </c>
      <c r="I29" s="91"/>
      <c r="J29" s="89">
        <f t="shared" si="3"/>
        <v>0</v>
      </c>
      <c r="K29" s="82">
        <f t="shared" si="4"/>
        <v>0</v>
      </c>
      <c r="L29" s="90">
        <f>IF(K29=0,0,K29/K32*1000)</f>
        <v>0</v>
      </c>
      <c r="AZ29" t="str">
        <f>IF(Dorsales!B31&lt;&gt;0,Dorsales!A31,"")</f>
        <v/>
      </c>
    </row>
    <row r="30" spans="1:52">
      <c r="A30">
        <v>7</v>
      </c>
      <c r="B30">
        <v>510</v>
      </c>
      <c r="C30" s="93" t="str">
        <f>VLOOKUP(E30,Dorsales!A:I,2,FALSE)</f>
        <v>-------</v>
      </c>
      <c r="D30" s="94"/>
      <c r="E30" s="52"/>
      <c r="F30" s="92"/>
      <c r="G30" s="95"/>
      <c r="H30" s="80">
        <f t="shared" si="2"/>
        <v>0</v>
      </c>
      <c r="I30" s="86"/>
      <c r="J30" s="96">
        <f t="shared" si="3"/>
        <v>0</v>
      </c>
      <c r="K30" s="97">
        <f t="shared" si="4"/>
        <v>0</v>
      </c>
      <c r="L30" s="98">
        <f>IF(K30=0,0,K30/K32*1000)</f>
        <v>0</v>
      </c>
    </row>
    <row r="31" spans="1:52">
      <c r="D31" s="107"/>
      <c r="E31" s="108"/>
      <c r="F31" s="108"/>
      <c r="G31" s="109"/>
      <c r="H31" s="110"/>
      <c r="I31" s="108"/>
      <c r="J31" s="111"/>
      <c r="K31" s="65"/>
      <c r="L31" s="65"/>
    </row>
    <row r="32" spans="1:52">
      <c r="D32" s="99" t="s">
        <v>53</v>
      </c>
      <c r="E32" s="99"/>
      <c r="F32" s="100">
        <f>A21</f>
        <v>7</v>
      </c>
      <c r="G32" s="101"/>
      <c r="H32" s="102" t="s">
        <v>54</v>
      </c>
      <c r="I32" s="103"/>
      <c r="J32" s="103"/>
      <c r="K32" s="104">
        <f>MAX(K21:K30)</f>
        <v>430.24</v>
      </c>
      <c r="L32" s="65"/>
    </row>
    <row r="39" spans="1:52">
      <c r="D39" s="174" t="s">
        <v>27</v>
      </c>
      <c r="E39" s="174"/>
      <c r="F39" s="37"/>
      <c r="G39" s="175" t="s">
        <v>56</v>
      </c>
      <c r="H39" s="175"/>
      <c r="I39" s="175"/>
      <c r="J39" s="175"/>
      <c r="K39" s="175"/>
      <c r="L39" s="65"/>
    </row>
    <row r="40" spans="1:52">
      <c r="C40" s="67" t="s">
        <v>42</v>
      </c>
      <c r="D40" s="68" t="s">
        <v>43</v>
      </c>
      <c r="E40" s="73" t="s">
        <v>12</v>
      </c>
      <c r="F40" s="70" t="s">
        <v>45</v>
      </c>
      <c r="G40" s="71" t="s">
        <v>46</v>
      </c>
      <c r="H40" s="72" t="s">
        <v>47</v>
      </c>
      <c r="I40" s="73" t="s">
        <v>48</v>
      </c>
      <c r="J40" s="73" t="s">
        <v>49</v>
      </c>
      <c r="K40" s="74" t="s">
        <v>50</v>
      </c>
      <c r="L40" s="74" t="s">
        <v>51</v>
      </c>
    </row>
    <row r="41" spans="1:52">
      <c r="A41">
        <v>7</v>
      </c>
      <c r="B41">
        <v>510</v>
      </c>
      <c r="C41" s="84" t="str">
        <f>VLOOKUP(E41,Dorsales!A:I,2,FALSE)</f>
        <v>-------</v>
      </c>
      <c r="D41" s="105">
        <v>1</v>
      </c>
      <c r="E41" s="77"/>
      <c r="F41" s="78"/>
      <c r="G41" s="79"/>
      <c r="H41" s="80">
        <f t="shared" ref="H41:H50" si="5">IF((F41*60+G41)&gt;B41,0,IF(F41&gt;=A41,((A41*60*2)-F41*60-G41),F41*60+G41))</f>
        <v>0</v>
      </c>
      <c r="I41" s="77"/>
      <c r="J41" s="81">
        <f t="shared" ref="J41:J50" si="6">IF(H41&lt;30,0,IF(I41=0,0,IF(I41&gt;15,0,32-I41*2)))</f>
        <v>0</v>
      </c>
      <c r="K41" s="82">
        <f t="shared" ref="K41:K50" si="7">IF(I41&gt;100,0,H41+J41)</f>
        <v>0</v>
      </c>
      <c r="L41" s="83">
        <f>IF(K41=0,0,K41/K52*1000)</f>
        <v>0</v>
      </c>
    </row>
    <row r="42" spans="1:52">
      <c r="A42">
        <v>7</v>
      </c>
      <c r="B42">
        <v>510</v>
      </c>
      <c r="C42" s="84" t="str">
        <f>VLOOKUP(E42,Dorsales!A:I,2,FALSE)</f>
        <v>-------</v>
      </c>
      <c r="D42" s="106">
        <v>2</v>
      </c>
      <c r="E42" s="86"/>
      <c r="F42" s="87"/>
      <c r="G42" s="88"/>
      <c r="H42" s="80">
        <f t="shared" si="5"/>
        <v>0</v>
      </c>
      <c r="I42" s="86"/>
      <c r="J42" s="89">
        <f t="shared" si="6"/>
        <v>0</v>
      </c>
      <c r="K42" s="82">
        <f t="shared" si="7"/>
        <v>0</v>
      </c>
      <c r="L42" s="90">
        <f>IF(K42=0,0,K42/K52*1000)</f>
        <v>0</v>
      </c>
    </row>
    <row r="43" spans="1:52">
      <c r="A43">
        <v>7</v>
      </c>
      <c r="B43">
        <v>510</v>
      </c>
      <c r="C43" s="84" t="str">
        <f>VLOOKUP(E43,Dorsales!A:I,2,FALSE)</f>
        <v>-------</v>
      </c>
      <c r="D43" s="106">
        <v>3</v>
      </c>
      <c r="E43" s="86"/>
      <c r="F43" s="87"/>
      <c r="G43" s="88"/>
      <c r="H43" s="80">
        <f t="shared" si="5"/>
        <v>0</v>
      </c>
      <c r="I43" s="91"/>
      <c r="J43" s="89">
        <f t="shared" si="6"/>
        <v>0</v>
      </c>
      <c r="K43" s="82">
        <f t="shared" si="7"/>
        <v>0</v>
      </c>
      <c r="L43" s="90">
        <f>IF(K43=0,0,K43/K52*1000)</f>
        <v>0</v>
      </c>
    </row>
    <row r="44" spans="1:52">
      <c r="A44">
        <v>7</v>
      </c>
      <c r="B44">
        <v>510</v>
      </c>
      <c r="C44" s="84" t="str">
        <f>VLOOKUP(E44,Dorsales!A:I,2,FALSE)</f>
        <v>-------</v>
      </c>
      <c r="D44" s="106">
        <v>4</v>
      </c>
      <c r="E44" s="86"/>
      <c r="F44" s="87"/>
      <c r="G44" s="88"/>
      <c r="H44" s="80">
        <f t="shared" si="5"/>
        <v>0</v>
      </c>
      <c r="I44" s="91"/>
      <c r="J44" s="89">
        <f t="shared" si="6"/>
        <v>0</v>
      </c>
      <c r="K44" s="82">
        <f t="shared" si="7"/>
        <v>0</v>
      </c>
      <c r="L44" s="90">
        <f>IF(K44=0,0,K44/K52*1000)</f>
        <v>0</v>
      </c>
      <c r="AZ44" t="str">
        <f>IF(Dorsales!B46&lt;&gt;0,Dorsales!A46,"")</f>
        <v/>
      </c>
    </row>
    <row r="45" spans="1:52">
      <c r="A45">
        <v>7</v>
      </c>
      <c r="B45">
        <v>510</v>
      </c>
      <c r="C45" s="84" t="str">
        <f>VLOOKUP(E45,Dorsales!A:I,2,FALSE)</f>
        <v>-------</v>
      </c>
      <c r="D45" s="106">
        <v>5</v>
      </c>
      <c r="E45" s="86"/>
      <c r="F45" s="87"/>
      <c r="G45" s="88"/>
      <c r="H45" s="80">
        <f t="shared" si="5"/>
        <v>0</v>
      </c>
      <c r="I45" s="91"/>
      <c r="J45" s="89">
        <f t="shared" si="6"/>
        <v>0</v>
      </c>
      <c r="K45" s="82">
        <f t="shared" si="7"/>
        <v>0</v>
      </c>
      <c r="L45" s="90">
        <f>IF(K45=0,0,K45/K52*1000)</f>
        <v>0</v>
      </c>
      <c r="AZ45" t="str">
        <f>IF(Dorsales!B47&lt;&gt;0,Dorsales!A47,"")</f>
        <v/>
      </c>
    </row>
    <row r="46" spans="1:52">
      <c r="A46">
        <v>7</v>
      </c>
      <c r="B46">
        <v>510</v>
      </c>
      <c r="C46" s="84" t="str">
        <f>VLOOKUP(E46,Dorsales!A:I,2,FALSE)</f>
        <v>-------</v>
      </c>
      <c r="D46" s="106">
        <v>6</v>
      </c>
      <c r="E46" s="86"/>
      <c r="F46" s="87"/>
      <c r="G46" s="88"/>
      <c r="H46" s="80">
        <f t="shared" si="5"/>
        <v>0</v>
      </c>
      <c r="I46" s="91"/>
      <c r="J46" s="89">
        <f t="shared" si="6"/>
        <v>0</v>
      </c>
      <c r="K46" s="82">
        <f t="shared" si="7"/>
        <v>0</v>
      </c>
      <c r="L46" s="90">
        <f>IF(K46=0,0,K46/K52*1000)</f>
        <v>0</v>
      </c>
      <c r="AZ46" s="66" t="str">
        <f>IF(Dorsales!B29&lt;&gt;0,Dorsales!A29,"")</f>
        <v/>
      </c>
    </row>
    <row r="47" spans="1:52">
      <c r="A47">
        <v>7</v>
      </c>
      <c r="B47">
        <v>510</v>
      </c>
      <c r="C47" s="84" t="str">
        <f>VLOOKUP(E47,Dorsales!A:I,2,FALSE)</f>
        <v>-------</v>
      </c>
      <c r="D47" s="106">
        <v>7</v>
      </c>
      <c r="E47" s="86"/>
      <c r="F47" s="87"/>
      <c r="G47" s="88"/>
      <c r="H47" s="80">
        <f t="shared" si="5"/>
        <v>0</v>
      </c>
      <c r="I47" s="91"/>
      <c r="J47" s="89">
        <f t="shared" si="6"/>
        <v>0</v>
      </c>
      <c r="K47" s="82">
        <f t="shared" si="7"/>
        <v>0</v>
      </c>
      <c r="L47" s="90">
        <f>IF(K47=0,0,K47/K52*1000)</f>
        <v>0</v>
      </c>
      <c r="AZ47" t="str">
        <f>IF(Dorsales!B30&lt;&gt;0,Dorsales!A30,"")</f>
        <v/>
      </c>
    </row>
    <row r="48" spans="1:52">
      <c r="A48">
        <v>7</v>
      </c>
      <c r="B48">
        <v>510</v>
      </c>
      <c r="C48" s="84" t="str">
        <f>VLOOKUP(E48,Dorsales!A:I,2,FALSE)</f>
        <v>-------</v>
      </c>
      <c r="D48" s="106">
        <v>8</v>
      </c>
      <c r="E48" s="86"/>
      <c r="F48" s="87"/>
      <c r="G48" s="88"/>
      <c r="H48" s="80">
        <f t="shared" si="5"/>
        <v>0</v>
      </c>
      <c r="I48" s="91"/>
      <c r="J48" s="89">
        <f t="shared" si="6"/>
        <v>0</v>
      </c>
      <c r="K48" s="82">
        <f t="shared" si="7"/>
        <v>0</v>
      </c>
      <c r="L48" s="90">
        <f>IF(K48=0,0,K48/K52*1000)</f>
        <v>0</v>
      </c>
    </row>
    <row r="49" spans="1:12">
      <c r="A49">
        <v>7</v>
      </c>
      <c r="B49">
        <v>510</v>
      </c>
      <c r="C49" s="84" t="str">
        <f>VLOOKUP(E49,Dorsales!A:I,2,FALSE)</f>
        <v>-------</v>
      </c>
      <c r="D49" s="106">
        <v>9</v>
      </c>
      <c r="E49" s="86"/>
      <c r="F49" s="92"/>
      <c r="G49" s="88"/>
      <c r="H49" s="80">
        <f t="shared" si="5"/>
        <v>0</v>
      </c>
      <c r="I49" s="91"/>
      <c r="J49" s="89">
        <f t="shared" si="6"/>
        <v>0</v>
      </c>
      <c r="K49" s="82">
        <f t="shared" si="7"/>
        <v>0</v>
      </c>
      <c r="L49" s="90">
        <f>IF(K49=0,0,K49/K52*1000)</f>
        <v>0</v>
      </c>
    </row>
    <row r="50" spans="1:12">
      <c r="A50">
        <v>7</v>
      </c>
      <c r="B50">
        <v>510</v>
      </c>
      <c r="C50" s="93" t="str">
        <f>VLOOKUP(E50,Dorsales!A:I,2,FALSE)</f>
        <v>-------</v>
      </c>
      <c r="D50" s="94"/>
      <c r="E50" s="52"/>
      <c r="F50" s="92"/>
      <c r="G50" s="95"/>
      <c r="H50" s="80">
        <f t="shared" si="5"/>
        <v>0</v>
      </c>
      <c r="I50" s="86"/>
      <c r="J50" s="96">
        <f t="shared" si="6"/>
        <v>0</v>
      </c>
      <c r="K50" s="97">
        <f t="shared" si="7"/>
        <v>0</v>
      </c>
      <c r="L50" s="98">
        <f>IF(K50=0,0,K50/K52*1000)</f>
        <v>0</v>
      </c>
    </row>
    <row r="51" spans="1:12">
      <c r="D51" s="107"/>
      <c r="E51" s="108"/>
      <c r="F51" s="108"/>
      <c r="G51" s="109"/>
      <c r="H51" s="110"/>
      <c r="I51" s="108"/>
      <c r="J51" s="111"/>
      <c r="K51" s="65"/>
      <c r="L51" s="65"/>
    </row>
    <row r="52" spans="1:12">
      <c r="D52" s="99" t="s">
        <v>53</v>
      </c>
      <c r="E52" s="99"/>
      <c r="F52" s="100">
        <f>A41</f>
        <v>7</v>
      </c>
      <c r="G52" s="101"/>
      <c r="H52" s="102" t="s">
        <v>54</v>
      </c>
      <c r="I52" s="103"/>
      <c r="J52" s="103"/>
      <c r="K52" s="104">
        <f>MAX(K41:K50)</f>
        <v>0</v>
      </c>
      <c r="L52" s="65"/>
    </row>
    <row r="59" spans="1:12">
      <c r="D59" s="174" t="s">
        <v>27</v>
      </c>
      <c r="E59" s="174"/>
      <c r="F59" s="37"/>
      <c r="G59" s="175" t="s">
        <v>57</v>
      </c>
      <c r="H59" s="175"/>
      <c r="I59" s="175"/>
      <c r="J59" s="175"/>
      <c r="K59" s="175"/>
      <c r="L59" s="65"/>
    </row>
    <row r="60" spans="1:12">
      <c r="C60" s="67" t="s">
        <v>42</v>
      </c>
      <c r="D60" s="68" t="s">
        <v>43</v>
      </c>
      <c r="E60" s="73" t="s">
        <v>12</v>
      </c>
      <c r="F60" s="70" t="s">
        <v>45</v>
      </c>
      <c r="G60" s="71" t="s">
        <v>46</v>
      </c>
      <c r="H60" s="72" t="s">
        <v>47</v>
      </c>
      <c r="I60" s="73" t="s">
        <v>48</v>
      </c>
      <c r="J60" s="73" t="s">
        <v>49</v>
      </c>
      <c r="K60" s="74" t="s">
        <v>50</v>
      </c>
      <c r="L60" s="74" t="s">
        <v>51</v>
      </c>
    </row>
    <row r="61" spans="1:12">
      <c r="A61">
        <v>7</v>
      </c>
      <c r="B61">
        <v>510</v>
      </c>
      <c r="C61" s="75" t="str">
        <f>VLOOKUP(E61,Dorsales!A:I,2,FALSE)</f>
        <v>-------</v>
      </c>
      <c r="D61" s="105">
        <v>1</v>
      </c>
      <c r="E61" s="77"/>
      <c r="F61" s="78"/>
      <c r="G61" s="79"/>
      <c r="H61" s="80">
        <f t="shared" ref="H61:H70" si="8">IF((F61*60+G61)&gt;B61,0,IF(F61&gt;=A61,((A61*60*2)-F61*60-G61),F61*60+G61))</f>
        <v>0</v>
      </c>
      <c r="I61" s="77"/>
      <c r="J61" s="81">
        <f t="shared" ref="J61:J70" si="9">IF(H61&lt;30,0,IF(I61=0,0,IF(I61&gt;15,0,32-I61*2)))</f>
        <v>0</v>
      </c>
      <c r="K61" s="82">
        <f t="shared" ref="K61:K70" si="10">IF(I61&gt;100,0,H61+J61)</f>
        <v>0</v>
      </c>
      <c r="L61" s="83">
        <f>IF(K61=0,0,K61/K72*1000)</f>
        <v>0</v>
      </c>
    </row>
    <row r="62" spans="1:12">
      <c r="A62">
        <v>7</v>
      </c>
      <c r="B62">
        <v>510</v>
      </c>
      <c r="C62" s="84" t="str">
        <f>VLOOKUP(E62,Dorsales!A:I,2,FALSE)</f>
        <v>-------</v>
      </c>
      <c r="D62" s="106">
        <v>2</v>
      </c>
      <c r="E62" s="86"/>
      <c r="F62" s="87"/>
      <c r="G62" s="88"/>
      <c r="H62" s="80">
        <f t="shared" si="8"/>
        <v>0</v>
      </c>
      <c r="I62" s="86"/>
      <c r="J62" s="89">
        <f t="shared" si="9"/>
        <v>0</v>
      </c>
      <c r="K62" s="82">
        <f t="shared" si="10"/>
        <v>0</v>
      </c>
      <c r="L62" s="90">
        <f>IF(K62=0,0,K62/K72*1000)</f>
        <v>0</v>
      </c>
    </row>
    <row r="63" spans="1:12">
      <c r="A63">
        <v>7</v>
      </c>
      <c r="B63">
        <v>510</v>
      </c>
      <c r="C63" s="84" t="str">
        <f>VLOOKUP(E63,Dorsales!A:I,2,FALSE)</f>
        <v>-------</v>
      </c>
      <c r="D63" s="106">
        <v>3</v>
      </c>
      <c r="E63" s="86"/>
      <c r="F63" s="87"/>
      <c r="G63" s="88"/>
      <c r="H63" s="80">
        <f t="shared" si="8"/>
        <v>0</v>
      </c>
      <c r="I63" s="86"/>
      <c r="J63" s="89">
        <f t="shared" si="9"/>
        <v>0</v>
      </c>
      <c r="K63" s="82">
        <f t="shared" si="10"/>
        <v>0</v>
      </c>
      <c r="L63" s="90">
        <f>IF(K63=0,0,K63/K72*1000)</f>
        <v>0</v>
      </c>
    </row>
    <row r="64" spans="1:12">
      <c r="A64">
        <v>7</v>
      </c>
      <c r="B64">
        <v>510</v>
      </c>
      <c r="C64" s="84" t="str">
        <f>VLOOKUP(E64,Dorsales!A:I,2,FALSE)</f>
        <v>-------</v>
      </c>
      <c r="D64" s="106">
        <v>4</v>
      </c>
      <c r="E64" s="86"/>
      <c r="F64" s="87"/>
      <c r="G64" s="88"/>
      <c r="H64" s="80">
        <f t="shared" si="8"/>
        <v>0</v>
      </c>
      <c r="I64" s="86"/>
      <c r="J64" s="89">
        <f t="shared" si="9"/>
        <v>0</v>
      </c>
      <c r="K64" s="82">
        <f t="shared" si="10"/>
        <v>0</v>
      </c>
      <c r="L64" s="90">
        <f>IF(K64=0,0,K64/K72*1000)</f>
        <v>0</v>
      </c>
    </row>
    <row r="65" spans="1:12">
      <c r="A65">
        <v>7</v>
      </c>
      <c r="B65">
        <v>510</v>
      </c>
      <c r="C65" s="84" t="str">
        <f>VLOOKUP(E65,Dorsales!A:I,2,FALSE)</f>
        <v>-------</v>
      </c>
      <c r="D65" s="106">
        <v>5</v>
      </c>
      <c r="E65" s="86"/>
      <c r="F65" s="87"/>
      <c r="G65" s="88"/>
      <c r="H65" s="80">
        <f t="shared" si="8"/>
        <v>0</v>
      </c>
      <c r="I65" s="86"/>
      <c r="J65" s="89">
        <f t="shared" si="9"/>
        <v>0</v>
      </c>
      <c r="K65" s="82">
        <f t="shared" si="10"/>
        <v>0</v>
      </c>
      <c r="L65" s="90">
        <f>IF(K65=0,0,K65/K72*1000)</f>
        <v>0</v>
      </c>
    </row>
    <row r="66" spans="1:12">
      <c r="A66">
        <v>7</v>
      </c>
      <c r="B66">
        <v>510</v>
      </c>
      <c r="C66" s="84" t="str">
        <f>VLOOKUP(E66,Dorsales!A:I,2,FALSE)</f>
        <v>-------</v>
      </c>
      <c r="D66" s="106">
        <v>6</v>
      </c>
      <c r="E66" s="86"/>
      <c r="F66" s="87"/>
      <c r="G66" s="88"/>
      <c r="H66" s="80">
        <f t="shared" si="8"/>
        <v>0</v>
      </c>
      <c r="I66" s="86"/>
      <c r="J66" s="89">
        <f t="shared" si="9"/>
        <v>0</v>
      </c>
      <c r="K66" s="82">
        <f t="shared" si="10"/>
        <v>0</v>
      </c>
      <c r="L66" s="90">
        <f>IF(K66=0,0,K66/K72*1000)</f>
        <v>0</v>
      </c>
    </row>
    <row r="67" spans="1:12">
      <c r="A67">
        <v>7</v>
      </c>
      <c r="B67">
        <v>510</v>
      </c>
      <c r="C67" s="84" t="str">
        <f>VLOOKUP(E67,Dorsales!A:I,2,FALSE)</f>
        <v>-------</v>
      </c>
      <c r="D67" s="106">
        <v>7</v>
      </c>
      <c r="E67" s="86"/>
      <c r="F67" s="87"/>
      <c r="G67" s="88"/>
      <c r="H67" s="80">
        <f t="shared" si="8"/>
        <v>0</v>
      </c>
      <c r="I67" s="86"/>
      <c r="J67" s="89">
        <f t="shared" si="9"/>
        <v>0</v>
      </c>
      <c r="K67" s="82">
        <f t="shared" si="10"/>
        <v>0</v>
      </c>
      <c r="L67" s="90">
        <f>IF(K67=0,0,K67/K72*1000)</f>
        <v>0</v>
      </c>
    </row>
    <row r="68" spans="1:12">
      <c r="A68">
        <v>7</v>
      </c>
      <c r="B68">
        <v>510</v>
      </c>
      <c r="C68" s="84" t="str">
        <f>VLOOKUP(E68,Dorsales!A:I,2,FALSE)</f>
        <v>-------</v>
      </c>
      <c r="D68" s="106">
        <v>8</v>
      </c>
      <c r="E68" s="86"/>
      <c r="F68" s="87"/>
      <c r="G68" s="88"/>
      <c r="H68" s="80">
        <f t="shared" si="8"/>
        <v>0</v>
      </c>
      <c r="I68" s="86"/>
      <c r="J68" s="89">
        <f t="shared" si="9"/>
        <v>0</v>
      </c>
      <c r="K68" s="82">
        <f t="shared" si="10"/>
        <v>0</v>
      </c>
      <c r="L68" s="90">
        <f>IF(K68=0,0,K68/K72*1000)</f>
        <v>0</v>
      </c>
    </row>
    <row r="69" spans="1:12">
      <c r="A69">
        <v>7</v>
      </c>
      <c r="B69">
        <v>510</v>
      </c>
      <c r="C69" s="84" t="str">
        <f>VLOOKUP(E69,Dorsales!A:I,2,FALSE)</f>
        <v>-------</v>
      </c>
      <c r="D69" s="106">
        <v>9</v>
      </c>
      <c r="E69" s="86"/>
      <c r="F69" s="92"/>
      <c r="G69" s="88"/>
      <c r="H69" s="80">
        <f t="shared" si="8"/>
        <v>0</v>
      </c>
      <c r="I69" s="86"/>
      <c r="J69" s="89">
        <f t="shared" si="9"/>
        <v>0</v>
      </c>
      <c r="K69" s="82">
        <f t="shared" si="10"/>
        <v>0</v>
      </c>
      <c r="L69" s="90">
        <f>IF(K69=0,0,K69/K72*1000)</f>
        <v>0</v>
      </c>
    </row>
    <row r="70" spans="1:12">
      <c r="A70">
        <v>7</v>
      </c>
      <c r="B70">
        <v>510</v>
      </c>
      <c r="C70" s="93" t="str">
        <f>VLOOKUP(E70,Dorsales!A:I,2,FALSE)</f>
        <v>-------</v>
      </c>
      <c r="D70" s="94"/>
      <c r="E70" s="52"/>
      <c r="F70" s="92"/>
      <c r="G70" s="95"/>
      <c r="H70" s="80">
        <f t="shared" si="8"/>
        <v>0</v>
      </c>
      <c r="I70" s="86"/>
      <c r="J70" s="96">
        <f t="shared" si="9"/>
        <v>0</v>
      </c>
      <c r="K70" s="97">
        <f t="shared" si="10"/>
        <v>0</v>
      </c>
      <c r="L70" s="98">
        <f>IF(K70=0,0,K70/K72*1000)</f>
        <v>0</v>
      </c>
    </row>
    <row r="71" spans="1:12">
      <c r="D71" s="107"/>
      <c r="E71" s="108"/>
      <c r="F71" s="108"/>
      <c r="G71" s="109"/>
      <c r="H71" s="110"/>
      <c r="I71" s="108"/>
      <c r="J71" s="111"/>
      <c r="K71" s="65"/>
      <c r="L71" s="65"/>
    </row>
    <row r="72" spans="1:12">
      <c r="D72" s="99" t="s">
        <v>53</v>
      </c>
      <c r="E72" s="99"/>
      <c r="F72" s="100">
        <f>A61</f>
        <v>7</v>
      </c>
      <c r="G72" s="101"/>
      <c r="H72" s="102" t="s">
        <v>54</v>
      </c>
      <c r="I72" s="103"/>
      <c r="J72" s="103"/>
      <c r="K72" s="104">
        <f>MAX(K61:K70)</f>
        <v>0</v>
      </c>
      <c r="L72" s="65"/>
    </row>
    <row r="79" spans="1:12">
      <c r="D79" s="174" t="s">
        <v>27</v>
      </c>
      <c r="E79" s="174"/>
      <c r="F79" s="37"/>
      <c r="G79" s="175" t="s">
        <v>58</v>
      </c>
      <c r="H79" s="175"/>
      <c r="I79" s="175"/>
      <c r="J79" s="175"/>
      <c r="K79" s="175"/>
      <c r="L79" s="65"/>
    </row>
    <row r="80" spans="1:12">
      <c r="C80" s="67" t="s">
        <v>42</v>
      </c>
      <c r="D80" s="68" t="s">
        <v>43</v>
      </c>
      <c r="E80" s="73" t="s">
        <v>12</v>
      </c>
      <c r="F80" s="70" t="s">
        <v>45</v>
      </c>
      <c r="G80" s="71" t="s">
        <v>46</v>
      </c>
      <c r="H80" s="72" t="s">
        <v>47</v>
      </c>
      <c r="I80" s="73" t="s">
        <v>48</v>
      </c>
      <c r="J80" s="73" t="s">
        <v>49</v>
      </c>
      <c r="K80" s="74" t="s">
        <v>50</v>
      </c>
      <c r="L80" s="74" t="s">
        <v>51</v>
      </c>
    </row>
    <row r="81" spans="1:12">
      <c r="A81">
        <v>7</v>
      </c>
      <c r="B81">
        <v>510</v>
      </c>
      <c r="C81" s="75" t="str">
        <f>VLOOKUP(E81,Dorsales!A:I,2,FALSE)</f>
        <v>-------</v>
      </c>
      <c r="D81" s="76"/>
      <c r="E81" s="77"/>
      <c r="F81" s="78"/>
      <c r="G81" s="79"/>
      <c r="H81" s="80">
        <f t="shared" ref="H81:H90" si="11">IF((F81*60+G81)&gt;B81,0,IF(F81&gt;=A81,((A81*60*2)-F81*60-G81),F81*60+G81))</f>
        <v>0</v>
      </c>
      <c r="I81" s="77"/>
      <c r="J81" s="81">
        <f t="shared" ref="J81:J90" si="12">IF(H81&lt;30,0,IF(I81=0,0,IF(I81&gt;15,0,32-I81*2)))</f>
        <v>0</v>
      </c>
      <c r="K81" s="82">
        <f t="shared" ref="K81:K90" si="13">IF(I81&gt;100,0,H81+J81)</f>
        <v>0</v>
      </c>
      <c r="L81" s="83">
        <f>IF(K81=0,0,K81/K92*1000)</f>
        <v>0</v>
      </c>
    </row>
    <row r="82" spans="1:12">
      <c r="A82">
        <v>7</v>
      </c>
      <c r="B82">
        <v>510</v>
      </c>
      <c r="C82" s="84" t="str">
        <f>VLOOKUP(E82,Dorsales!A:I,2,FALSE)</f>
        <v>-------</v>
      </c>
      <c r="D82" s="85"/>
      <c r="E82" s="86"/>
      <c r="F82" s="87"/>
      <c r="G82" s="88"/>
      <c r="H82" s="80">
        <f t="shared" si="11"/>
        <v>0</v>
      </c>
      <c r="I82" s="86"/>
      <c r="J82" s="89">
        <f t="shared" si="12"/>
        <v>0</v>
      </c>
      <c r="K82" s="82">
        <f t="shared" si="13"/>
        <v>0</v>
      </c>
      <c r="L82" s="90">
        <f>IF(K82=0,0,K82/K92*1000)</f>
        <v>0</v>
      </c>
    </row>
    <row r="83" spans="1:12">
      <c r="A83">
        <v>7</v>
      </c>
      <c r="B83">
        <v>510</v>
      </c>
      <c r="C83" s="84" t="str">
        <f>VLOOKUP(E83,Dorsales!A:I,2,FALSE)</f>
        <v>-------</v>
      </c>
      <c r="D83" s="85"/>
      <c r="E83" s="86"/>
      <c r="F83" s="87"/>
      <c r="G83" s="88"/>
      <c r="H83" s="80">
        <f t="shared" si="11"/>
        <v>0</v>
      </c>
      <c r="I83" s="86"/>
      <c r="J83" s="89">
        <f t="shared" si="12"/>
        <v>0</v>
      </c>
      <c r="K83" s="82">
        <f t="shared" si="13"/>
        <v>0</v>
      </c>
      <c r="L83" s="90">
        <f>IF(K83=0,0,K83/K92*1000)</f>
        <v>0</v>
      </c>
    </row>
    <row r="84" spans="1:12">
      <c r="A84">
        <v>7</v>
      </c>
      <c r="B84">
        <v>510</v>
      </c>
      <c r="C84" s="84" t="str">
        <f>VLOOKUP(E84,Dorsales!A:I,2,FALSE)</f>
        <v>-------</v>
      </c>
      <c r="D84" s="85"/>
      <c r="E84" s="86"/>
      <c r="F84" s="87"/>
      <c r="G84" s="88"/>
      <c r="H84" s="80">
        <f t="shared" si="11"/>
        <v>0</v>
      </c>
      <c r="I84" s="86"/>
      <c r="J84" s="89">
        <f t="shared" si="12"/>
        <v>0</v>
      </c>
      <c r="K84" s="82">
        <f t="shared" si="13"/>
        <v>0</v>
      </c>
      <c r="L84" s="90">
        <f>IF(K84=0,0,K84/K92*1000)</f>
        <v>0</v>
      </c>
    </row>
    <row r="85" spans="1:12">
      <c r="A85">
        <v>7</v>
      </c>
      <c r="B85">
        <v>510</v>
      </c>
      <c r="C85" s="84" t="str">
        <f>VLOOKUP(E85,Dorsales!A:I,2,FALSE)</f>
        <v>-------</v>
      </c>
      <c r="D85" s="85"/>
      <c r="E85" s="86"/>
      <c r="F85" s="87"/>
      <c r="G85" s="88"/>
      <c r="H85" s="80">
        <f t="shared" si="11"/>
        <v>0</v>
      </c>
      <c r="I85" s="86"/>
      <c r="J85" s="89">
        <f t="shared" si="12"/>
        <v>0</v>
      </c>
      <c r="K85" s="82">
        <f t="shared" si="13"/>
        <v>0</v>
      </c>
      <c r="L85" s="90">
        <f>IF(K85=0,0,K85/K92*1000)</f>
        <v>0</v>
      </c>
    </row>
    <row r="86" spans="1:12">
      <c r="A86">
        <v>7</v>
      </c>
      <c r="B86">
        <v>510</v>
      </c>
      <c r="C86" s="84" t="str">
        <f>VLOOKUP(E86,Dorsales!A:I,2,FALSE)</f>
        <v>-------</v>
      </c>
      <c r="D86" s="85"/>
      <c r="E86" s="86"/>
      <c r="F86" s="87"/>
      <c r="G86" s="88"/>
      <c r="H86" s="80">
        <f t="shared" si="11"/>
        <v>0</v>
      </c>
      <c r="I86" s="86"/>
      <c r="J86" s="89">
        <f t="shared" si="12"/>
        <v>0</v>
      </c>
      <c r="K86" s="82">
        <f t="shared" si="13"/>
        <v>0</v>
      </c>
      <c r="L86" s="90">
        <f>IF(K86=0,0,K86/K92*1000)</f>
        <v>0</v>
      </c>
    </row>
    <row r="87" spans="1:12">
      <c r="A87">
        <v>7</v>
      </c>
      <c r="B87">
        <v>510</v>
      </c>
      <c r="C87" s="84" t="str">
        <f>VLOOKUP(E87,Dorsales!A:I,2,FALSE)</f>
        <v>-------</v>
      </c>
      <c r="D87" s="85"/>
      <c r="E87" s="86"/>
      <c r="F87" s="87"/>
      <c r="G87" s="88"/>
      <c r="H87" s="80">
        <f t="shared" si="11"/>
        <v>0</v>
      </c>
      <c r="I87" s="86"/>
      <c r="J87" s="89">
        <f t="shared" si="12"/>
        <v>0</v>
      </c>
      <c r="K87" s="82">
        <f t="shared" si="13"/>
        <v>0</v>
      </c>
      <c r="L87" s="90">
        <f>IF(K87=0,0,K87/K92*1000)</f>
        <v>0</v>
      </c>
    </row>
    <row r="88" spans="1:12">
      <c r="A88">
        <v>7</v>
      </c>
      <c r="B88">
        <v>510</v>
      </c>
      <c r="C88" s="84" t="str">
        <f>VLOOKUP(E88,Dorsales!A:I,2,FALSE)</f>
        <v>-------</v>
      </c>
      <c r="D88" s="85"/>
      <c r="E88" s="86"/>
      <c r="F88" s="87"/>
      <c r="G88" s="88"/>
      <c r="H88" s="80">
        <f t="shared" si="11"/>
        <v>0</v>
      </c>
      <c r="I88" s="86"/>
      <c r="J88" s="89">
        <f t="shared" si="12"/>
        <v>0</v>
      </c>
      <c r="K88" s="82">
        <f t="shared" si="13"/>
        <v>0</v>
      </c>
      <c r="L88" s="90">
        <f>IF(K88=0,0,K88/K92*1000)</f>
        <v>0</v>
      </c>
    </row>
    <row r="89" spans="1:12">
      <c r="A89">
        <v>7</v>
      </c>
      <c r="B89">
        <v>510</v>
      </c>
      <c r="C89" s="84" t="str">
        <f>VLOOKUP(E89,Dorsales!A:I,2,FALSE)</f>
        <v>-------</v>
      </c>
      <c r="D89" s="85"/>
      <c r="E89" s="86"/>
      <c r="F89" s="92"/>
      <c r="G89" s="88"/>
      <c r="H89" s="80">
        <f t="shared" si="11"/>
        <v>0</v>
      </c>
      <c r="I89" s="86"/>
      <c r="J89" s="89">
        <f t="shared" si="12"/>
        <v>0</v>
      </c>
      <c r="K89" s="82">
        <f t="shared" si="13"/>
        <v>0</v>
      </c>
      <c r="L89" s="90">
        <f>IF(K89=0,0,K89/K92*1000)</f>
        <v>0</v>
      </c>
    </row>
    <row r="90" spans="1:12">
      <c r="A90">
        <v>7</v>
      </c>
      <c r="B90">
        <v>510</v>
      </c>
      <c r="C90" s="93" t="str">
        <f>VLOOKUP(E90,Dorsales!A:I,2,FALSE)</f>
        <v>-------</v>
      </c>
      <c r="D90" s="94"/>
      <c r="E90" s="52"/>
      <c r="F90" s="92"/>
      <c r="G90" s="95"/>
      <c r="H90" s="80">
        <f t="shared" si="11"/>
        <v>0</v>
      </c>
      <c r="I90" s="86"/>
      <c r="J90" s="96">
        <f t="shared" si="12"/>
        <v>0</v>
      </c>
      <c r="K90" s="97">
        <f t="shared" si="13"/>
        <v>0</v>
      </c>
      <c r="L90" s="98">
        <f>IF(K90=0,0,K90/K92*1000)</f>
        <v>0</v>
      </c>
    </row>
    <row r="91" spans="1:12">
      <c r="D91" s="107"/>
      <c r="E91" s="108"/>
      <c r="F91" s="108"/>
      <c r="G91" s="109"/>
      <c r="H91" s="110"/>
      <c r="I91" s="108"/>
      <c r="J91" s="111"/>
      <c r="K91" s="65"/>
      <c r="L91" s="65"/>
    </row>
    <row r="92" spans="1:12">
      <c r="D92" s="99" t="s">
        <v>53</v>
      </c>
      <c r="E92" s="99"/>
      <c r="F92" s="100">
        <f>A81</f>
        <v>7</v>
      </c>
      <c r="G92" s="101"/>
      <c r="H92" s="102" t="s">
        <v>54</v>
      </c>
      <c r="I92" s="103"/>
      <c r="J92" s="103"/>
      <c r="K92" s="104">
        <f>MAX(K81:K90)</f>
        <v>0</v>
      </c>
      <c r="L92" s="65"/>
    </row>
    <row r="101" spans="5:5" hidden="1">
      <c r="E101">
        <v>1</v>
      </c>
    </row>
    <row r="102" spans="5:5" hidden="1">
      <c r="E102">
        <v>2</v>
      </c>
    </row>
    <row r="103" spans="5:5" hidden="1">
      <c r="E103">
        <v>3</v>
      </c>
    </row>
    <row r="104" spans="5:5" hidden="1">
      <c r="E104">
        <v>4</v>
      </c>
    </row>
    <row r="105" spans="5:5" hidden="1">
      <c r="E105">
        <v>5</v>
      </c>
    </row>
    <row r="106" spans="5:5" hidden="1">
      <c r="E106">
        <v>6</v>
      </c>
    </row>
    <row r="107" spans="5:5" hidden="1">
      <c r="E107">
        <v>7</v>
      </c>
    </row>
    <row r="108" spans="5:5" hidden="1">
      <c r="E108">
        <v>8</v>
      </c>
    </row>
    <row r="109" spans="5:5" hidden="1">
      <c r="E109">
        <v>9</v>
      </c>
    </row>
    <row r="110" spans="5:5" hidden="1">
      <c r="E110">
        <v>10</v>
      </c>
    </row>
    <row r="111" spans="5:5" hidden="1">
      <c r="E111">
        <v>11</v>
      </c>
    </row>
    <row r="112" spans="5:5" hidden="1">
      <c r="E112">
        <v>12</v>
      </c>
    </row>
    <row r="113" spans="5:5" hidden="1">
      <c r="E113">
        <v>13</v>
      </c>
    </row>
    <row r="114" spans="5:5" hidden="1">
      <c r="E114">
        <v>14</v>
      </c>
    </row>
    <row r="115" spans="5:5" hidden="1">
      <c r="E115">
        <v>15</v>
      </c>
    </row>
    <row r="116" spans="5:5" hidden="1">
      <c r="E116">
        <v>16</v>
      </c>
    </row>
    <row r="117" spans="5:5" hidden="1">
      <c r="E117">
        <v>17</v>
      </c>
    </row>
    <row r="118" spans="5:5" hidden="1">
      <c r="E118">
        <v>18</v>
      </c>
    </row>
    <row r="119" spans="5:5" hidden="1">
      <c r="E119">
        <v>19</v>
      </c>
    </row>
    <row r="120" spans="5:5" hidden="1">
      <c r="E120">
        <v>20</v>
      </c>
    </row>
    <row r="121" spans="5:5" hidden="1">
      <c r="E121">
        <v>21</v>
      </c>
    </row>
    <row r="122" spans="5:5" hidden="1">
      <c r="E122">
        <v>22</v>
      </c>
    </row>
    <row r="123" spans="5:5" hidden="1">
      <c r="E123">
        <v>23</v>
      </c>
    </row>
    <row r="124" spans="5:5" hidden="1">
      <c r="E124">
        <v>24</v>
      </c>
    </row>
    <row r="125" spans="5:5" hidden="1">
      <c r="E125">
        <v>25</v>
      </c>
    </row>
    <row r="126" spans="5:5" hidden="1">
      <c r="E126">
        <v>26</v>
      </c>
    </row>
    <row r="127" spans="5:5" hidden="1">
      <c r="E127">
        <v>27</v>
      </c>
    </row>
    <row r="128" spans="5:5" hidden="1">
      <c r="E128">
        <v>28</v>
      </c>
    </row>
    <row r="129" spans="5:5" hidden="1">
      <c r="E129">
        <v>29</v>
      </c>
    </row>
    <row r="130" spans="5:5" hidden="1">
      <c r="E130">
        <v>30</v>
      </c>
    </row>
    <row r="131" spans="5:5" hidden="1">
      <c r="E131">
        <v>31</v>
      </c>
    </row>
    <row r="132" spans="5:5" hidden="1">
      <c r="E132">
        <v>32</v>
      </c>
    </row>
    <row r="133" spans="5:5" hidden="1">
      <c r="E133">
        <v>33</v>
      </c>
    </row>
    <row r="134" spans="5:5" hidden="1">
      <c r="E134">
        <v>34</v>
      </c>
    </row>
    <row r="135" spans="5:5" hidden="1">
      <c r="E135">
        <v>35</v>
      </c>
    </row>
    <row r="136" spans="5:5" hidden="1">
      <c r="E136">
        <v>36</v>
      </c>
    </row>
    <row r="137" spans="5:5" hidden="1">
      <c r="E137">
        <v>37</v>
      </c>
    </row>
    <row r="138" spans="5:5" hidden="1">
      <c r="E138">
        <v>38</v>
      </c>
    </row>
    <row r="139" spans="5:5" hidden="1">
      <c r="E139">
        <v>39</v>
      </c>
    </row>
    <row r="140" spans="5:5" hidden="1">
      <c r="E140">
        <v>40</v>
      </c>
    </row>
  </sheetData>
  <sheetProtection sheet="1"/>
  <mergeCells count="11">
    <mergeCell ref="D59:E59"/>
    <mergeCell ref="G59:K59"/>
    <mergeCell ref="D79:E79"/>
    <mergeCell ref="G79:K79"/>
    <mergeCell ref="D1:E1"/>
    <mergeCell ref="G1:K1"/>
    <mergeCell ref="D13:J13"/>
    <mergeCell ref="D19:E19"/>
    <mergeCell ref="G19:K19"/>
    <mergeCell ref="D39:E39"/>
    <mergeCell ref="G39:K39"/>
  </mergeCells>
  <conditionalFormatting sqref="F3:F12 F21:F30 F41:F50 F61:F70 F81:F90">
    <cfRule type="cellIs" priority="1" stopIfTrue="1" operator="between">
      <formula>0</formula>
      <formula>7</formula>
    </cfRule>
  </conditionalFormatting>
  <dataValidations count="4">
    <dataValidation type="whole" allowBlank="1" showInputMessage="1" showErrorMessage="1" errorTitle="No válido" error="Debe introducir un valor entero entre 0 y 7" promptTitle="Nota" prompt="Introducir minutos entre 0 y 7" sqref="F3:F12 F21:F30 F41:F50 F61:F70 F81:F90">
      <formula1>0</formula1>
      <formula2>7</formula2>
    </dataValidation>
    <dataValidation type="decimal" allowBlank="1" showInputMessage="1" showErrorMessage="1" errorTitle="Valor inválido" error="Máximo 59,99" promptTitle="Nota" prompt="seg,cent_x000a_00,00" sqref="G3:G12 G21:G30 G41:G50 G61:G70 G81:G90">
      <formula1>0</formula1>
      <formula2>59.99</formula2>
    </dataValidation>
    <dataValidation type="whole" allowBlank="1" showInputMessage="1" showErrorMessage="1" promptTitle="Nota" prompt="Metros aterrizaje_x000a_1 a 15 (ó 0)" sqref="I4:I12 I22:I30 I42:I50">
      <formula1>0</formula1>
      <formula2>15</formula2>
    </dataValidation>
    <dataValidation type="whole" allowBlank="1" showInputMessage="1" showErrorMessage="1" errorTitle="Nota" error="Solo 0 a 15" promptTitle="Nota" prompt="Metros aterrizaje_x000a_1 a 15 (ó 0)" sqref="I3 I21 I41 I61:I70 I81:I90">
      <formula1>0</formula1>
      <formula2>15</formula2>
    </dataValidation>
  </dataValidations>
  <printOptions horizontalCentered="1" verticalCentered="1"/>
  <pageMargins left="0.74791666666666667" right="0.74791666666666667" top="0.98402777777777772" bottom="0.98402777777777772" header="0.51180555555555551" footer="0.51180555555555551"/>
  <pageSetup paperSize="9" scale="75" firstPageNumber="0" orientation="portrait" horizontalDpi="300" verticalDpi="300"/>
  <headerFooter alignWithMargins="0">
    <oddHeader>&amp;C=Dorsales!A1</oddHeader>
  </headerFooter>
</worksheet>
</file>

<file path=xl/worksheets/sheet5.xml><?xml version="1.0" encoding="utf-8"?>
<worksheet xmlns="http://schemas.openxmlformats.org/spreadsheetml/2006/main" xmlns:r="http://schemas.openxmlformats.org/officeDocument/2006/relationships">
  <sheetPr codeName="Sheet5"/>
  <dimension ref="A1:P140"/>
  <sheetViews>
    <sheetView topLeftCell="C19" workbookViewId="0">
      <selection activeCell="E25" sqref="E25"/>
    </sheetView>
  </sheetViews>
  <sheetFormatPr baseColWidth="10" defaultColWidth="9.109375" defaultRowHeight="13.2"/>
  <cols>
    <col min="1" max="2" width="0" hidden="1" customWidth="1"/>
    <col min="3" max="3" width="35.6640625" style="61" customWidth="1"/>
    <col min="7" max="7" width="9.109375" style="62"/>
    <col min="8" max="8" width="9.109375" style="63"/>
    <col min="11" max="12" width="9.109375" style="63"/>
  </cols>
  <sheetData>
    <row r="1" spans="1:16">
      <c r="D1" s="174" t="s">
        <v>37</v>
      </c>
      <c r="E1" s="174"/>
      <c r="F1" s="37"/>
      <c r="G1" s="176" t="s">
        <v>41</v>
      </c>
      <c r="H1" s="176"/>
      <c r="I1" s="176"/>
      <c r="J1" s="176"/>
      <c r="K1" s="176"/>
      <c r="L1" s="65"/>
      <c r="P1" s="66">
        <f>IF((F7*60+G7)&gt;Instrucciones!C14,0,IF(F7&gt;=Instrucciones!B10,((Instrucciones!B10*60*2)-F7*60-G7),F7*60+G7))</f>
        <v>0</v>
      </c>
    </row>
    <row r="2" spans="1:16">
      <c r="C2" s="67" t="s">
        <v>42</v>
      </c>
      <c r="D2" s="68" t="s">
        <v>43</v>
      </c>
      <c r="E2" s="69" t="s">
        <v>44</v>
      </c>
      <c r="F2" s="70" t="s">
        <v>45</v>
      </c>
      <c r="G2" s="71" t="s">
        <v>46</v>
      </c>
      <c r="H2" s="72" t="s">
        <v>47</v>
      </c>
      <c r="I2" s="73" t="s">
        <v>48</v>
      </c>
      <c r="J2" s="73" t="s">
        <v>49</v>
      </c>
      <c r="K2" s="74" t="s">
        <v>50</v>
      </c>
      <c r="L2" s="74" t="s">
        <v>51</v>
      </c>
    </row>
    <row r="3" spans="1:16">
      <c r="A3">
        <v>7</v>
      </c>
      <c r="B3">
        <v>510</v>
      </c>
      <c r="C3" s="75" t="str">
        <f>VLOOKUP(E3,Dorsales!A:I,2,FALSE)</f>
        <v>-------</v>
      </c>
      <c r="D3" s="76">
        <v>1</v>
      </c>
      <c r="E3" s="77"/>
      <c r="F3" s="78"/>
      <c r="G3" s="79"/>
      <c r="H3" s="80">
        <f t="shared" ref="H3:H12" si="0">IF((F3*60+G3)&gt;B3,0,IF(F3&gt;=A3,((A3*60*2)-F3*60-G3),F3*60+G3))</f>
        <v>0</v>
      </c>
      <c r="I3" s="77"/>
      <c r="J3" s="81">
        <f t="shared" ref="J3:J12" si="1">IF(H3&lt;30,0,IF(I3=0,0,IF(I3&gt;15,0,32-I3*2)))</f>
        <v>0</v>
      </c>
      <c r="K3" s="82">
        <f t="shared" ref="K3:K12" si="2">IF(I3&gt;100,0,H3+J3)</f>
        <v>0</v>
      </c>
      <c r="L3" s="83">
        <f>IF(K3=0,0,K3/K14*1000)</f>
        <v>0</v>
      </c>
    </row>
    <row r="4" spans="1:16">
      <c r="A4">
        <v>7</v>
      </c>
      <c r="B4">
        <v>510</v>
      </c>
      <c r="C4" s="84" t="str">
        <f>VLOOKUP(E4,Dorsales!A:I,2,FALSE)</f>
        <v>-------</v>
      </c>
      <c r="D4" s="85">
        <v>2</v>
      </c>
      <c r="E4" s="86"/>
      <c r="F4" s="87"/>
      <c r="G4" s="88"/>
      <c r="H4" s="80">
        <f t="shared" si="0"/>
        <v>0</v>
      </c>
      <c r="I4" s="77"/>
      <c r="J4" s="89">
        <f t="shared" si="1"/>
        <v>0</v>
      </c>
      <c r="K4" s="82">
        <f t="shared" si="2"/>
        <v>0</v>
      </c>
      <c r="L4" s="90">
        <f>IF(K4=0,0,K4/K14*1000)</f>
        <v>0</v>
      </c>
    </row>
    <row r="5" spans="1:16">
      <c r="A5">
        <v>7</v>
      </c>
      <c r="B5">
        <v>510</v>
      </c>
      <c r="C5" s="84" t="str">
        <f>VLOOKUP(E5,Dorsales!A:I,2,FALSE)</f>
        <v>-------</v>
      </c>
      <c r="D5" s="85">
        <v>3</v>
      </c>
      <c r="E5" s="86"/>
      <c r="F5" s="87"/>
      <c r="G5" s="88"/>
      <c r="H5" s="80">
        <f t="shared" si="0"/>
        <v>0</v>
      </c>
      <c r="I5" s="91"/>
      <c r="J5" s="89">
        <f t="shared" si="1"/>
        <v>0</v>
      </c>
      <c r="K5" s="82">
        <f t="shared" si="2"/>
        <v>0</v>
      </c>
      <c r="L5" s="90">
        <f>IF(K5=0,0,K5/K14*1000)</f>
        <v>0</v>
      </c>
    </row>
    <row r="6" spans="1:16">
      <c r="A6">
        <v>7</v>
      </c>
      <c r="B6">
        <v>510</v>
      </c>
      <c r="C6" s="84" t="str">
        <f>VLOOKUP(E6,Dorsales!A:I,2,FALSE)</f>
        <v>-------</v>
      </c>
      <c r="D6" s="85">
        <v>4</v>
      </c>
      <c r="E6" s="86"/>
      <c r="F6" s="87"/>
      <c r="G6" s="88"/>
      <c r="H6" s="80">
        <f t="shared" si="0"/>
        <v>0</v>
      </c>
      <c r="I6" s="91"/>
      <c r="J6" s="89">
        <f t="shared" si="1"/>
        <v>0</v>
      </c>
      <c r="K6" s="82">
        <f t="shared" si="2"/>
        <v>0</v>
      </c>
      <c r="L6" s="90">
        <f>IF(K6=0,0,K6/K14*1000)</f>
        <v>0</v>
      </c>
    </row>
    <row r="7" spans="1:16">
      <c r="A7">
        <v>7</v>
      </c>
      <c r="B7">
        <v>510</v>
      </c>
      <c r="C7" s="84" t="str">
        <f>VLOOKUP(E7,Dorsales!A:I,2,FALSE)</f>
        <v>-------</v>
      </c>
      <c r="D7" s="85">
        <v>5</v>
      </c>
      <c r="E7" s="86"/>
      <c r="F7" s="87"/>
      <c r="G7" s="88"/>
      <c r="H7" s="80">
        <f t="shared" si="0"/>
        <v>0</v>
      </c>
      <c r="I7" s="91"/>
      <c r="J7" s="89">
        <f t="shared" si="1"/>
        <v>0</v>
      </c>
      <c r="K7" s="82">
        <f t="shared" si="2"/>
        <v>0</v>
      </c>
      <c r="L7" s="90">
        <f>IF(K7=0,0,K7/K14*1000)</f>
        <v>0</v>
      </c>
    </row>
    <row r="8" spans="1:16">
      <c r="A8">
        <v>7</v>
      </c>
      <c r="B8">
        <v>510</v>
      </c>
      <c r="C8" s="84" t="str">
        <f>VLOOKUP(E8,Dorsales!A:I,2,FALSE)</f>
        <v>-------</v>
      </c>
      <c r="D8" s="85">
        <v>6</v>
      </c>
      <c r="E8" s="86"/>
      <c r="F8" s="87"/>
      <c r="G8" s="88"/>
      <c r="H8" s="80">
        <f t="shared" si="0"/>
        <v>0</v>
      </c>
      <c r="I8" s="91"/>
      <c r="J8" s="89">
        <f t="shared" si="1"/>
        <v>0</v>
      </c>
      <c r="K8" s="82">
        <f t="shared" si="2"/>
        <v>0</v>
      </c>
      <c r="L8" s="90">
        <f>IF(K8=0,0,K8/K14*1000)</f>
        <v>0</v>
      </c>
    </row>
    <row r="9" spans="1:16">
      <c r="A9">
        <v>7</v>
      </c>
      <c r="B9">
        <v>510</v>
      </c>
      <c r="C9" s="84" t="str">
        <f>VLOOKUP(E9,Dorsales!A:I,2,FALSE)</f>
        <v>-------</v>
      </c>
      <c r="D9" s="85">
        <v>7</v>
      </c>
      <c r="E9" s="86"/>
      <c r="F9" s="87"/>
      <c r="G9" s="88"/>
      <c r="H9" s="80">
        <f t="shared" si="0"/>
        <v>0</v>
      </c>
      <c r="I9" s="91"/>
      <c r="J9" s="89">
        <f t="shared" si="1"/>
        <v>0</v>
      </c>
      <c r="K9" s="82">
        <f t="shared" si="2"/>
        <v>0</v>
      </c>
      <c r="L9" s="90">
        <f>IF(K9=0,0,K9/K14*1000)</f>
        <v>0</v>
      </c>
    </row>
    <row r="10" spans="1:16">
      <c r="A10">
        <v>7</v>
      </c>
      <c r="B10">
        <v>510</v>
      </c>
      <c r="C10" s="84" t="str">
        <f>VLOOKUP(E10,Dorsales!A:I,2,FALSE)</f>
        <v>-------</v>
      </c>
      <c r="D10" s="85">
        <v>8</v>
      </c>
      <c r="E10" s="86"/>
      <c r="F10" s="87"/>
      <c r="G10" s="88"/>
      <c r="H10" s="80">
        <f t="shared" si="0"/>
        <v>0</v>
      </c>
      <c r="I10" s="91"/>
      <c r="J10" s="89">
        <f t="shared" si="1"/>
        <v>0</v>
      </c>
      <c r="K10" s="82">
        <f t="shared" si="2"/>
        <v>0</v>
      </c>
      <c r="L10" s="90">
        <f>IF(K10=0,0,K10/K14*1000)</f>
        <v>0</v>
      </c>
    </row>
    <row r="11" spans="1:16">
      <c r="A11">
        <v>7</v>
      </c>
      <c r="B11">
        <v>510</v>
      </c>
      <c r="C11" s="84" t="str">
        <f>VLOOKUP(E11,Dorsales!A:I,2,FALSE)</f>
        <v>-------</v>
      </c>
      <c r="D11" s="85">
        <v>9</v>
      </c>
      <c r="E11" s="86"/>
      <c r="F11" s="92"/>
      <c r="G11" s="88"/>
      <c r="H11" s="80">
        <f t="shared" si="0"/>
        <v>0</v>
      </c>
      <c r="I11" s="91"/>
      <c r="J11" s="89">
        <f t="shared" si="1"/>
        <v>0</v>
      </c>
      <c r="K11" s="82">
        <f t="shared" si="2"/>
        <v>0</v>
      </c>
      <c r="L11" s="90">
        <f>IF(K11=0,0,K11/K14*1000)</f>
        <v>0</v>
      </c>
    </row>
    <row r="12" spans="1:16">
      <c r="A12">
        <v>7</v>
      </c>
      <c r="B12">
        <v>510</v>
      </c>
      <c r="C12" s="93" t="str">
        <f>VLOOKUP(E12,Dorsales!A:I,2,FALSE)</f>
        <v>-------</v>
      </c>
      <c r="D12" s="94"/>
      <c r="E12" s="52"/>
      <c r="F12" s="92"/>
      <c r="G12" s="95"/>
      <c r="H12" s="80">
        <f t="shared" si="0"/>
        <v>0</v>
      </c>
      <c r="I12" s="86"/>
      <c r="J12" s="96">
        <f t="shared" si="1"/>
        <v>0</v>
      </c>
      <c r="K12" s="97">
        <f t="shared" si="2"/>
        <v>0</v>
      </c>
      <c r="L12" s="98">
        <f>IF(K12=0,0,K12/K14*1000)</f>
        <v>0</v>
      </c>
    </row>
    <row r="13" spans="1:16">
      <c r="D13" s="177" t="s">
        <v>52</v>
      </c>
      <c r="E13" s="177"/>
      <c r="F13" s="177"/>
      <c r="G13" s="177"/>
      <c r="H13" s="177"/>
      <c r="I13" s="177"/>
      <c r="J13" s="177"/>
      <c r="K13" s="65"/>
      <c r="L13" s="65"/>
    </row>
    <row r="14" spans="1:16">
      <c r="D14" s="99" t="s">
        <v>53</v>
      </c>
      <c r="E14" s="99"/>
      <c r="F14" s="100">
        <f>A3</f>
        <v>7</v>
      </c>
      <c r="G14" s="101"/>
      <c r="H14" s="102" t="s">
        <v>54</v>
      </c>
      <c r="I14" s="103"/>
      <c r="J14" s="103"/>
      <c r="K14" s="104">
        <f>MAX(K3:K12)</f>
        <v>0</v>
      </c>
      <c r="L14" s="65"/>
    </row>
    <row r="19" spans="1:12">
      <c r="D19" s="174" t="s">
        <v>37</v>
      </c>
      <c r="E19" s="174"/>
      <c r="F19" s="37"/>
      <c r="G19" s="175" t="s">
        <v>55</v>
      </c>
      <c r="H19" s="175"/>
      <c r="I19" s="175"/>
      <c r="J19" s="175"/>
      <c r="K19" s="175"/>
      <c r="L19" s="65"/>
    </row>
    <row r="20" spans="1:12">
      <c r="C20" s="67" t="s">
        <v>42</v>
      </c>
      <c r="D20" s="68" t="s">
        <v>43</v>
      </c>
      <c r="E20" s="73" t="s">
        <v>12</v>
      </c>
      <c r="F20" s="70" t="s">
        <v>45</v>
      </c>
      <c r="G20" s="71" t="s">
        <v>46</v>
      </c>
      <c r="H20" s="72" t="s">
        <v>47</v>
      </c>
      <c r="I20" s="73" t="s">
        <v>48</v>
      </c>
      <c r="J20" s="73" t="s">
        <v>49</v>
      </c>
      <c r="K20" s="74" t="s">
        <v>50</v>
      </c>
      <c r="L20" s="74" t="s">
        <v>51</v>
      </c>
    </row>
    <row r="21" spans="1:12">
      <c r="A21">
        <v>7</v>
      </c>
      <c r="B21">
        <v>510</v>
      </c>
      <c r="C21" s="75" t="str">
        <f>VLOOKUP(E21,Dorsales!A:I,2,FALSE)</f>
        <v>Miguel de la Torre</v>
      </c>
      <c r="D21" s="76">
        <v>1</v>
      </c>
      <c r="E21" s="77">
        <v>1</v>
      </c>
      <c r="F21" s="78">
        <v>5</v>
      </c>
      <c r="G21" s="79">
        <v>14.3</v>
      </c>
      <c r="H21" s="80">
        <f t="shared" ref="H21:H30" si="3">IF((F21*60+G21)&gt;B21,0,IF(F21&gt;=A21,((A21*60*2)-F21*60-G21),F21*60+G21))</f>
        <v>314.3</v>
      </c>
      <c r="I21" s="77"/>
      <c r="J21" s="81">
        <f t="shared" ref="J21:J30" si="4">IF(H21&lt;30,0,IF(I21=0,0,IF(I21&gt;15,0,32-I21*2)))</f>
        <v>0</v>
      </c>
      <c r="K21" s="82">
        <f t="shared" ref="K21:K30" si="5">IF(I21&gt;100,0,H21+J21)</f>
        <v>314.3</v>
      </c>
      <c r="L21" s="83">
        <f>IF(K21=0,0,K21/K32*1000)</f>
        <v>960.72138162922215</v>
      </c>
    </row>
    <row r="22" spans="1:12">
      <c r="A22">
        <v>7</v>
      </c>
      <c r="B22">
        <v>510</v>
      </c>
      <c r="C22" s="84" t="str">
        <f>VLOOKUP(E22,Dorsales!A:I,2,FALSE)</f>
        <v>José Antonio Papin</v>
      </c>
      <c r="D22" s="85">
        <v>2</v>
      </c>
      <c r="E22" s="86">
        <v>2</v>
      </c>
      <c r="F22" s="87">
        <v>5</v>
      </c>
      <c r="G22" s="88">
        <v>27.15</v>
      </c>
      <c r="H22" s="80">
        <f t="shared" si="3"/>
        <v>327.14999999999998</v>
      </c>
      <c r="I22" s="77"/>
      <c r="J22" s="89">
        <f t="shared" si="4"/>
        <v>0</v>
      </c>
      <c r="K22" s="82">
        <f t="shared" si="5"/>
        <v>327.14999999999998</v>
      </c>
      <c r="L22" s="90">
        <f>IF(K22=0,0,K22/K32*1000)</f>
        <v>1000</v>
      </c>
    </row>
    <row r="23" spans="1:12">
      <c r="A23">
        <v>7</v>
      </c>
      <c r="B23">
        <v>510</v>
      </c>
      <c r="C23" s="84" t="str">
        <f>VLOOKUP(E23,Dorsales!A:I,2,FALSE)</f>
        <v>José Antonio Orviz</v>
      </c>
      <c r="D23" s="85">
        <v>3</v>
      </c>
      <c r="E23" s="86">
        <v>3</v>
      </c>
      <c r="F23" s="87">
        <v>4</v>
      </c>
      <c r="G23" s="88">
        <v>53.6</v>
      </c>
      <c r="H23" s="80">
        <f t="shared" si="3"/>
        <v>293.60000000000002</v>
      </c>
      <c r="I23" s="91">
        <v>6</v>
      </c>
      <c r="J23" s="89">
        <f t="shared" si="4"/>
        <v>20</v>
      </c>
      <c r="K23" s="82">
        <f t="shared" si="5"/>
        <v>313.60000000000002</v>
      </c>
      <c r="L23" s="90">
        <f>IF(K23=0,0,K23/K32*1000)</f>
        <v>958.58169035610581</v>
      </c>
    </row>
    <row r="24" spans="1:12">
      <c r="A24">
        <v>7</v>
      </c>
      <c r="B24">
        <v>510</v>
      </c>
      <c r="C24" s="84" t="str">
        <f>VLOOKUP(E24,Dorsales!A:I,2,FALSE)</f>
        <v>Luis Antonio Presol</v>
      </c>
      <c r="D24" s="85">
        <v>4</v>
      </c>
      <c r="E24" s="86">
        <v>4</v>
      </c>
      <c r="F24" s="87">
        <v>4</v>
      </c>
      <c r="G24" s="88">
        <v>57.72</v>
      </c>
      <c r="H24" s="80">
        <f t="shared" si="3"/>
        <v>297.72000000000003</v>
      </c>
      <c r="I24" s="91">
        <v>4</v>
      </c>
      <c r="J24" s="89">
        <f t="shared" si="4"/>
        <v>24</v>
      </c>
      <c r="K24" s="82">
        <f t="shared" si="5"/>
        <v>321.72000000000003</v>
      </c>
      <c r="L24" s="90">
        <f>IF(K24=0,0,K24/K32*1000)</f>
        <v>983.40210912425505</v>
      </c>
    </row>
    <row r="25" spans="1:12">
      <c r="A25">
        <v>7</v>
      </c>
      <c r="B25">
        <v>510</v>
      </c>
      <c r="C25" s="84" t="str">
        <f>VLOOKUP(E25,Dorsales!A:I,2,FALSE)</f>
        <v>Alejandro Gil</v>
      </c>
      <c r="D25" s="85">
        <v>5</v>
      </c>
      <c r="E25" s="86">
        <v>5</v>
      </c>
      <c r="F25" s="87">
        <v>4</v>
      </c>
      <c r="G25" s="88">
        <v>19.28</v>
      </c>
      <c r="H25" s="80">
        <f t="shared" si="3"/>
        <v>259.27999999999997</v>
      </c>
      <c r="I25" s="91"/>
      <c r="J25" s="89">
        <f t="shared" si="4"/>
        <v>0</v>
      </c>
      <c r="K25" s="82">
        <f t="shared" si="5"/>
        <v>259.27999999999997</v>
      </c>
      <c r="L25" s="90">
        <f>IF(K25=0,0,K25/K32*1000)</f>
        <v>792.54164756228033</v>
      </c>
    </row>
    <row r="26" spans="1:12">
      <c r="A26">
        <v>7</v>
      </c>
      <c r="B26">
        <v>510</v>
      </c>
      <c r="C26" s="84" t="str">
        <f>VLOOKUP(E26,Dorsales!A:I,2,FALSE)</f>
        <v>-------</v>
      </c>
      <c r="D26" s="85">
        <v>6</v>
      </c>
      <c r="E26" s="86"/>
      <c r="F26" s="87"/>
      <c r="G26" s="88"/>
      <c r="H26" s="80">
        <f t="shared" si="3"/>
        <v>0</v>
      </c>
      <c r="I26" s="91"/>
      <c r="J26" s="89">
        <f t="shared" si="4"/>
        <v>0</v>
      </c>
      <c r="K26" s="82">
        <f t="shared" si="5"/>
        <v>0</v>
      </c>
      <c r="L26" s="90">
        <f>IF(K26=0,0,K26/K32*1000)</f>
        <v>0</v>
      </c>
    </row>
    <row r="27" spans="1:12">
      <c r="A27">
        <v>7</v>
      </c>
      <c r="B27">
        <v>510</v>
      </c>
      <c r="C27" s="84" t="str">
        <f>VLOOKUP(E27,Dorsales!A:I,2,FALSE)</f>
        <v>-------</v>
      </c>
      <c r="D27" s="85">
        <v>7</v>
      </c>
      <c r="E27" s="86"/>
      <c r="F27" s="87"/>
      <c r="G27" s="88"/>
      <c r="H27" s="80">
        <f t="shared" si="3"/>
        <v>0</v>
      </c>
      <c r="I27" s="91"/>
      <c r="J27" s="89">
        <f t="shared" si="4"/>
        <v>0</v>
      </c>
      <c r="K27" s="82">
        <f t="shared" si="5"/>
        <v>0</v>
      </c>
      <c r="L27" s="90">
        <f>IF(K27=0,0,K27/K32*1000)</f>
        <v>0</v>
      </c>
    </row>
    <row r="28" spans="1:12">
      <c r="A28">
        <v>7</v>
      </c>
      <c r="B28">
        <v>510</v>
      </c>
      <c r="C28" s="84" t="str">
        <f>VLOOKUP(E28,Dorsales!A:I,2,FALSE)</f>
        <v>-------</v>
      </c>
      <c r="D28" s="85">
        <v>8</v>
      </c>
      <c r="E28" s="86"/>
      <c r="F28" s="87"/>
      <c r="G28" s="88"/>
      <c r="H28" s="80">
        <f t="shared" si="3"/>
        <v>0</v>
      </c>
      <c r="I28" s="91"/>
      <c r="J28" s="89">
        <f t="shared" si="4"/>
        <v>0</v>
      </c>
      <c r="K28" s="82">
        <f t="shared" si="5"/>
        <v>0</v>
      </c>
      <c r="L28" s="90">
        <f>IF(K28=0,0,K28/K32*1000)</f>
        <v>0</v>
      </c>
    </row>
    <row r="29" spans="1:12">
      <c r="A29">
        <v>7</v>
      </c>
      <c r="B29">
        <v>510</v>
      </c>
      <c r="C29" s="84" t="str">
        <f>VLOOKUP(E29,Dorsales!A:I,2,FALSE)</f>
        <v>-------</v>
      </c>
      <c r="D29" s="85">
        <v>9</v>
      </c>
      <c r="E29" s="86"/>
      <c r="F29" s="92"/>
      <c r="G29" s="88"/>
      <c r="H29" s="80">
        <f t="shared" si="3"/>
        <v>0</v>
      </c>
      <c r="I29" s="91"/>
      <c r="J29" s="89">
        <f t="shared" si="4"/>
        <v>0</v>
      </c>
      <c r="K29" s="82">
        <f t="shared" si="5"/>
        <v>0</v>
      </c>
      <c r="L29" s="90">
        <f>IF(K29=0,0,K29/K32*1000)</f>
        <v>0</v>
      </c>
    </row>
    <row r="30" spans="1:12">
      <c r="A30">
        <v>7</v>
      </c>
      <c r="B30">
        <v>510</v>
      </c>
      <c r="C30" s="93" t="str">
        <f>VLOOKUP(E30,Dorsales!A:I,2,FALSE)</f>
        <v>-------</v>
      </c>
      <c r="D30" s="94"/>
      <c r="E30" s="52"/>
      <c r="F30" s="92"/>
      <c r="G30" s="95"/>
      <c r="H30" s="80">
        <f t="shared" si="3"/>
        <v>0</v>
      </c>
      <c r="I30" s="86"/>
      <c r="J30" s="96">
        <f t="shared" si="4"/>
        <v>0</v>
      </c>
      <c r="K30" s="97">
        <f t="shared" si="5"/>
        <v>0</v>
      </c>
      <c r="L30" s="98">
        <f>IF(K30=0,0,K30/K32*1000)</f>
        <v>0</v>
      </c>
    </row>
    <row r="31" spans="1:12">
      <c r="D31" s="107"/>
      <c r="E31" s="108"/>
      <c r="F31" s="108"/>
      <c r="G31" s="109"/>
      <c r="H31" s="110"/>
      <c r="I31" s="108"/>
      <c r="J31" s="111"/>
      <c r="K31" s="65"/>
      <c r="L31" s="65"/>
    </row>
    <row r="32" spans="1:12">
      <c r="D32" s="99" t="s">
        <v>53</v>
      </c>
      <c r="E32" s="99"/>
      <c r="F32" s="100">
        <f>A21</f>
        <v>7</v>
      </c>
      <c r="G32" s="101"/>
      <c r="H32" s="102" t="s">
        <v>54</v>
      </c>
      <c r="I32" s="103"/>
      <c r="J32" s="103"/>
      <c r="K32" s="104">
        <f>MAX(K21:K30)</f>
        <v>327.14999999999998</v>
      </c>
      <c r="L32" s="65"/>
    </row>
    <row r="39" spans="1:12">
      <c r="D39" s="174" t="s">
        <v>37</v>
      </c>
      <c r="E39" s="174"/>
      <c r="F39" s="37"/>
      <c r="G39" s="175" t="s">
        <v>56</v>
      </c>
      <c r="H39" s="175"/>
      <c r="I39" s="175"/>
      <c r="J39" s="175"/>
      <c r="K39" s="175"/>
      <c r="L39" s="65"/>
    </row>
    <row r="40" spans="1:12">
      <c r="C40" s="67" t="s">
        <v>42</v>
      </c>
      <c r="D40" s="68" t="s">
        <v>43</v>
      </c>
      <c r="E40" s="73" t="s">
        <v>12</v>
      </c>
      <c r="F40" s="70" t="s">
        <v>45</v>
      </c>
      <c r="G40" s="71" t="s">
        <v>46</v>
      </c>
      <c r="H40" s="72" t="s">
        <v>47</v>
      </c>
      <c r="I40" s="73" t="s">
        <v>48</v>
      </c>
      <c r="J40" s="73" t="s">
        <v>49</v>
      </c>
      <c r="K40" s="74" t="s">
        <v>50</v>
      </c>
      <c r="L40" s="74" t="s">
        <v>51</v>
      </c>
    </row>
    <row r="41" spans="1:12">
      <c r="A41">
        <v>7</v>
      </c>
      <c r="B41">
        <v>510</v>
      </c>
      <c r="C41" s="75" t="str">
        <f>VLOOKUP(E41,Dorsales!A:I,2,FALSE)</f>
        <v>-------</v>
      </c>
      <c r="D41" s="76">
        <v>1</v>
      </c>
      <c r="E41" s="77"/>
      <c r="F41" s="78"/>
      <c r="G41" s="79"/>
      <c r="H41" s="80">
        <f t="shared" ref="H41:H50" si="6">IF((F41*60+G41)&gt;B41,0,IF(F41&gt;=A41,((A41*60*2)-F41*60-G41),F41*60+G41))</f>
        <v>0</v>
      </c>
      <c r="I41" s="77"/>
      <c r="J41" s="81">
        <f t="shared" ref="J41:J50" si="7">IF(H41&lt;30,0,IF(I41=0,0,IF(I41&gt;15,0,32-I41*2)))</f>
        <v>0</v>
      </c>
      <c r="K41" s="82">
        <f t="shared" ref="K41:K50" si="8">IF(I41&gt;100,0,H41+J41)</f>
        <v>0</v>
      </c>
      <c r="L41" s="83">
        <f>IF(K41=0,0,K41/K52*1000)</f>
        <v>0</v>
      </c>
    </row>
    <row r="42" spans="1:12">
      <c r="A42">
        <v>7</v>
      </c>
      <c r="B42">
        <v>510</v>
      </c>
      <c r="C42" s="84" t="str">
        <f>VLOOKUP(E42,Dorsales!A:I,2,FALSE)</f>
        <v>-------</v>
      </c>
      <c r="D42" s="85">
        <v>2</v>
      </c>
      <c r="E42" s="86"/>
      <c r="F42" s="87"/>
      <c r="G42" s="88"/>
      <c r="H42" s="80">
        <f t="shared" si="6"/>
        <v>0</v>
      </c>
      <c r="I42" s="77"/>
      <c r="J42" s="89">
        <f t="shared" si="7"/>
        <v>0</v>
      </c>
      <c r="K42" s="82">
        <f t="shared" si="8"/>
        <v>0</v>
      </c>
      <c r="L42" s="90">
        <f>IF(K42=0,0,K42/K52*1000)</f>
        <v>0</v>
      </c>
    </row>
    <row r="43" spans="1:12">
      <c r="A43">
        <v>7</v>
      </c>
      <c r="B43">
        <v>510</v>
      </c>
      <c r="C43" s="84" t="str">
        <f>VLOOKUP(E43,Dorsales!A:I,2,FALSE)</f>
        <v>-------</v>
      </c>
      <c r="D43" s="85">
        <v>3</v>
      </c>
      <c r="E43" s="86"/>
      <c r="F43" s="87"/>
      <c r="G43" s="88"/>
      <c r="H43" s="80">
        <f t="shared" si="6"/>
        <v>0</v>
      </c>
      <c r="I43" s="91"/>
      <c r="J43" s="89">
        <f t="shared" si="7"/>
        <v>0</v>
      </c>
      <c r="K43" s="82">
        <f t="shared" si="8"/>
        <v>0</v>
      </c>
      <c r="L43" s="90">
        <f>IF(K43=0,0,K43/K52*1000)</f>
        <v>0</v>
      </c>
    </row>
    <row r="44" spans="1:12">
      <c r="A44">
        <v>7</v>
      </c>
      <c r="B44">
        <v>510</v>
      </c>
      <c r="C44" s="84" t="str">
        <f>VLOOKUP(E44,Dorsales!A:I,2,FALSE)</f>
        <v>-------</v>
      </c>
      <c r="D44" s="85">
        <v>4</v>
      </c>
      <c r="E44" s="86"/>
      <c r="F44" s="87"/>
      <c r="G44" s="88"/>
      <c r="H44" s="80">
        <f t="shared" si="6"/>
        <v>0</v>
      </c>
      <c r="I44" s="91"/>
      <c r="J44" s="89">
        <f t="shared" si="7"/>
        <v>0</v>
      </c>
      <c r="K44" s="82">
        <f t="shared" si="8"/>
        <v>0</v>
      </c>
      <c r="L44" s="90">
        <f>IF(K44=0,0,K44/K52*1000)</f>
        <v>0</v>
      </c>
    </row>
    <row r="45" spans="1:12">
      <c r="A45">
        <v>7</v>
      </c>
      <c r="B45">
        <v>510</v>
      </c>
      <c r="C45" s="84" t="str">
        <f>VLOOKUP(E45,Dorsales!A:I,2,FALSE)</f>
        <v>-------</v>
      </c>
      <c r="D45" s="85">
        <v>5</v>
      </c>
      <c r="E45" s="86"/>
      <c r="F45" s="87"/>
      <c r="G45" s="88"/>
      <c r="H45" s="80">
        <f t="shared" si="6"/>
        <v>0</v>
      </c>
      <c r="I45" s="91"/>
      <c r="J45" s="89">
        <f t="shared" si="7"/>
        <v>0</v>
      </c>
      <c r="K45" s="82">
        <f t="shared" si="8"/>
        <v>0</v>
      </c>
      <c r="L45" s="90">
        <f>IF(K45=0,0,K45/K52*1000)</f>
        <v>0</v>
      </c>
    </row>
    <row r="46" spans="1:12">
      <c r="A46">
        <v>7</v>
      </c>
      <c r="B46">
        <v>510</v>
      </c>
      <c r="C46" s="84" t="str">
        <f>VLOOKUP(E46,Dorsales!A:I,2,FALSE)</f>
        <v>-------</v>
      </c>
      <c r="D46" s="85">
        <v>6</v>
      </c>
      <c r="E46" s="86"/>
      <c r="F46" s="87"/>
      <c r="G46" s="88"/>
      <c r="H46" s="80">
        <f t="shared" si="6"/>
        <v>0</v>
      </c>
      <c r="I46" s="91"/>
      <c r="J46" s="89">
        <f t="shared" si="7"/>
        <v>0</v>
      </c>
      <c r="K46" s="82">
        <f t="shared" si="8"/>
        <v>0</v>
      </c>
      <c r="L46" s="90">
        <f>IF(K46=0,0,K46/K52*1000)</f>
        <v>0</v>
      </c>
    </row>
    <row r="47" spans="1:12">
      <c r="A47">
        <v>7</v>
      </c>
      <c r="B47">
        <v>510</v>
      </c>
      <c r="C47" s="84" t="str">
        <f>VLOOKUP(E47,Dorsales!A:I,2,FALSE)</f>
        <v>-------</v>
      </c>
      <c r="D47" s="85">
        <v>7</v>
      </c>
      <c r="E47" s="86"/>
      <c r="F47" s="87"/>
      <c r="G47" s="88"/>
      <c r="H47" s="80">
        <f t="shared" si="6"/>
        <v>0</v>
      </c>
      <c r="I47" s="91"/>
      <c r="J47" s="89">
        <f t="shared" si="7"/>
        <v>0</v>
      </c>
      <c r="K47" s="82">
        <f t="shared" si="8"/>
        <v>0</v>
      </c>
      <c r="L47" s="90">
        <f>IF(K47=0,0,K47/K52*1000)</f>
        <v>0</v>
      </c>
    </row>
    <row r="48" spans="1:12">
      <c r="A48">
        <v>7</v>
      </c>
      <c r="B48">
        <v>510</v>
      </c>
      <c r="C48" s="84" t="str">
        <f>VLOOKUP(E48,Dorsales!A:I,2,FALSE)</f>
        <v>-------</v>
      </c>
      <c r="D48" s="85">
        <v>8</v>
      </c>
      <c r="E48" s="86"/>
      <c r="F48" s="87"/>
      <c r="G48" s="88"/>
      <c r="H48" s="80">
        <f t="shared" si="6"/>
        <v>0</v>
      </c>
      <c r="I48" s="91"/>
      <c r="J48" s="89">
        <f t="shared" si="7"/>
        <v>0</v>
      </c>
      <c r="K48" s="82">
        <f t="shared" si="8"/>
        <v>0</v>
      </c>
      <c r="L48" s="90">
        <f>IF(K48=0,0,K48/K52*1000)</f>
        <v>0</v>
      </c>
    </row>
    <row r="49" spans="1:12">
      <c r="A49">
        <v>7</v>
      </c>
      <c r="B49">
        <v>510</v>
      </c>
      <c r="C49" s="84" t="str">
        <f>VLOOKUP(E49,Dorsales!A:I,2,FALSE)</f>
        <v>-------</v>
      </c>
      <c r="D49" s="85">
        <v>9</v>
      </c>
      <c r="E49" s="86"/>
      <c r="F49" s="92"/>
      <c r="G49" s="88"/>
      <c r="H49" s="80">
        <f t="shared" si="6"/>
        <v>0</v>
      </c>
      <c r="I49" s="91"/>
      <c r="J49" s="89">
        <f t="shared" si="7"/>
        <v>0</v>
      </c>
      <c r="K49" s="82">
        <f t="shared" si="8"/>
        <v>0</v>
      </c>
      <c r="L49" s="90">
        <f>IF(K49=0,0,K49/K52*1000)</f>
        <v>0</v>
      </c>
    </row>
    <row r="50" spans="1:12">
      <c r="A50">
        <v>7</v>
      </c>
      <c r="B50">
        <v>510</v>
      </c>
      <c r="C50" s="93" t="str">
        <f>VLOOKUP(E50,Dorsales!A:I,2,FALSE)</f>
        <v>-------</v>
      </c>
      <c r="D50" s="94"/>
      <c r="E50" s="52"/>
      <c r="F50" s="92"/>
      <c r="G50" s="95"/>
      <c r="H50" s="80">
        <f t="shared" si="6"/>
        <v>0</v>
      </c>
      <c r="I50" s="86"/>
      <c r="J50" s="96">
        <f t="shared" si="7"/>
        <v>0</v>
      </c>
      <c r="K50" s="97">
        <f t="shared" si="8"/>
        <v>0</v>
      </c>
      <c r="L50" s="98">
        <f>IF(K50=0,0,K50/K52*1000)</f>
        <v>0</v>
      </c>
    </row>
    <row r="51" spans="1:12">
      <c r="D51" s="107"/>
      <c r="E51" s="108"/>
      <c r="F51" s="108"/>
      <c r="G51" s="109"/>
      <c r="H51" s="110"/>
      <c r="I51" s="108"/>
      <c r="J51" s="111"/>
      <c r="K51" s="65"/>
      <c r="L51" s="65"/>
    </row>
    <row r="52" spans="1:12">
      <c r="D52" s="99" t="s">
        <v>53</v>
      </c>
      <c r="E52" s="99"/>
      <c r="F52" s="100">
        <f>A41</f>
        <v>7</v>
      </c>
      <c r="G52" s="101"/>
      <c r="H52" s="102" t="s">
        <v>54</v>
      </c>
      <c r="I52" s="103"/>
      <c r="J52" s="103"/>
      <c r="K52" s="104">
        <f>MAX(K41:K50)</f>
        <v>0</v>
      </c>
      <c r="L52" s="65"/>
    </row>
    <row r="59" spans="1:12">
      <c r="D59" s="174" t="s">
        <v>37</v>
      </c>
      <c r="E59" s="174"/>
      <c r="F59" s="37"/>
      <c r="G59" s="175" t="s">
        <v>57</v>
      </c>
      <c r="H59" s="175"/>
      <c r="I59" s="175"/>
      <c r="J59" s="175"/>
      <c r="K59" s="175"/>
      <c r="L59" s="65"/>
    </row>
    <row r="60" spans="1:12">
      <c r="C60" s="67" t="s">
        <v>42</v>
      </c>
      <c r="D60" s="68" t="s">
        <v>43</v>
      </c>
      <c r="E60" s="73" t="s">
        <v>12</v>
      </c>
      <c r="F60" s="70" t="s">
        <v>45</v>
      </c>
      <c r="G60" s="71" t="s">
        <v>46</v>
      </c>
      <c r="H60" s="72" t="s">
        <v>47</v>
      </c>
      <c r="I60" s="73" t="s">
        <v>48</v>
      </c>
      <c r="J60" s="73" t="s">
        <v>49</v>
      </c>
      <c r="K60" s="74" t="s">
        <v>50</v>
      </c>
      <c r="L60" s="74" t="s">
        <v>51</v>
      </c>
    </row>
    <row r="61" spans="1:12">
      <c r="A61">
        <v>7</v>
      </c>
      <c r="B61">
        <v>510</v>
      </c>
      <c r="C61" s="75" t="str">
        <f>VLOOKUP(E61,Dorsales!A:I,2,FALSE)</f>
        <v>-------</v>
      </c>
      <c r="D61" s="76">
        <v>1</v>
      </c>
      <c r="E61" s="77"/>
      <c r="F61" s="78"/>
      <c r="G61" s="79"/>
      <c r="H61" s="80">
        <f t="shared" ref="H61:H70" si="9">IF((F61*60+G61)&gt;B61,0,IF(F61&gt;=A61,((A61*60*2)-F61*60-G61),F61*60+G61))</f>
        <v>0</v>
      </c>
      <c r="I61" s="77"/>
      <c r="J61" s="81">
        <f t="shared" ref="J61:J70" si="10">IF(H61&lt;30,0,IF(I61=0,0,IF(I61&gt;15,0,32-I61*2)))</f>
        <v>0</v>
      </c>
      <c r="K61" s="82">
        <f t="shared" ref="K61:K70" si="11">IF(I61&gt;100,0,H61+J61)</f>
        <v>0</v>
      </c>
      <c r="L61" s="83">
        <f>IF(K61=0,0,K61/K72*1000)</f>
        <v>0</v>
      </c>
    </row>
    <row r="62" spans="1:12">
      <c r="A62">
        <v>7</v>
      </c>
      <c r="B62">
        <v>510</v>
      </c>
      <c r="C62" s="84" t="str">
        <f>VLOOKUP(E62,Dorsales!A:I,2,FALSE)</f>
        <v>-------</v>
      </c>
      <c r="D62" s="85">
        <v>2</v>
      </c>
      <c r="E62" s="86"/>
      <c r="F62" s="87"/>
      <c r="G62" s="88"/>
      <c r="H62" s="80">
        <f t="shared" si="9"/>
        <v>0</v>
      </c>
      <c r="I62" s="77"/>
      <c r="J62" s="89">
        <f t="shared" si="10"/>
        <v>0</v>
      </c>
      <c r="K62" s="82">
        <f t="shared" si="11"/>
        <v>0</v>
      </c>
      <c r="L62" s="90">
        <f>IF(K62=0,0,K62/K72*1000)</f>
        <v>0</v>
      </c>
    </row>
    <row r="63" spans="1:12">
      <c r="A63">
        <v>7</v>
      </c>
      <c r="B63">
        <v>510</v>
      </c>
      <c r="C63" s="84" t="str">
        <f>VLOOKUP(E63,Dorsales!A:I,2,FALSE)</f>
        <v>-------</v>
      </c>
      <c r="D63" s="85">
        <v>3</v>
      </c>
      <c r="E63" s="86"/>
      <c r="F63" s="87"/>
      <c r="G63" s="88"/>
      <c r="H63" s="80">
        <f t="shared" si="9"/>
        <v>0</v>
      </c>
      <c r="I63" s="91"/>
      <c r="J63" s="89">
        <f t="shared" si="10"/>
        <v>0</v>
      </c>
      <c r="K63" s="82">
        <f t="shared" si="11"/>
        <v>0</v>
      </c>
      <c r="L63" s="90">
        <f>IF(K63=0,0,K63/K72*1000)</f>
        <v>0</v>
      </c>
    </row>
    <row r="64" spans="1:12">
      <c r="A64">
        <v>7</v>
      </c>
      <c r="B64">
        <v>510</v>
      </c>
      <c r="C64" s="84" t="str">
        <f>VLOOKUP(E64,Dorsales!A:I,2,FALSE)</f>
        <v>-------</v>
      </c>
      <c r="D64" s="85">
        <v>4</v>
      </c>
      <c r="E64" s="86"/>
      <c r="F64" s="87"/>
      <c r="G64" s="88"/>
      <c r="H64" s="80">
        <f t="shared" si="9"/>
        <v>0</v>
      </c>
      <c r="I64" s="91"/>
      <c r="J64" s="89">
        <f t="shared" si="10"/>
        <v>0</v>
      </c>
      <c r="K64" s="82">
        <f t="shared" si="11"/>
        <v>0</v>
      </c>
      <c r="L64" s="90">
        <f>IF(K64=0,0,K64/K72*1000)</f>
        <v>0</v>
      </c>
    </row>
    <row r="65" spans="1:12">
      <c r="A65">
        <v>7</v>
      </c>
      <c r="B65">
        <v>510</v>
      </c>
      <c r="C65" s="84" t="str">
        <f>VLOOKUP(E65,Dorsales!A:I,2,FALSE)</f>
        <v>-------</v>
      </c>
      <c r="D65" s="85">
        <v>5</v>
      </c>
      <c r="E65" s="86"/>
      <c r="F65" s="87"/>
      <c r="G65" s="88"/>
      <c r="H65" s="80">
        <f t="shared" si="9"/>
        <v>0</v>
      </c>
      <c r="I65" s="91"/>
      <c r="J65" s="89">
        <f t="shared" si="10"/>
        <v>0</v>
      </c>
      <c r="K65" s="82">
        <f t="shared" si="11"/>
        <v>0</v>
      </c>
      <c r="L65" s="90">
        <f>IF(K65=0,0,K65/K72*1000)</f>
        <v>0</v>
      </c>
    </row>
    <row r="66" spans="1:12">
      <c r="A66">
        <v>7</v>
      </c>
      <c r="B66">
        <v>510</v>
      </c>
      <c r="C66" s="84" t="str">
        <f>VLOOKUP(E66,Dorsales!A:I,2,FALSE)</f>
        <v>-------</v>
      </c>
      <c r="D66" s="85">
        <v>6</v>
      </c>
      <c r="E66" s="86"/>
      <c r="F66" s="87"/>
      <c r="G66" s="88"/>
      <c r="H66" s="80">
        <f t="shared" si="9"/>
        <v>0</v>
      </c>
      <c r="I66" s="91"/>
      <c r="J66" s="89">
        <f t="shared" si="10"/>
        <v>0</v>
      </c>
      <c r="K66" s="82">
        <f t="shared" si="11"/>
        <v>0</v>
      </c>
      <c r="L66" s="90">
        <f>IF(K66=0,0,K66/K72*1000)</f>
        <v>0</v>
      </c>
    </row>
    <row r="67" spans="1:12">
      <c r="A67">
        <v>7</v>
      </c>
      <c r="B67">
        <v>510</v>
      </c>
      <c r="C67" s="84" t="str">
        <f>VLOOKUP(E67,Dorsales!A:I,2,FALSE)</f>
        <v>-------</v>
      </c>
      <c r="D67" s="85">
        <v>7</v>
      </c>
      <c r="E67" s="86"/>
      <c r="F67" s="87"/>
      <c r="G67" s="88"/>
      <c r="H67" s="80">
        <f t="shared" si="9"/>
        <v>0</v>
      </c>
      <c r="I67" s="91"/>
      <c r="J67" s="89">
        <f t="shared" si="10"/>
        <v>0</v>
      </c>
      <c r="K67" s="82">
        <f t="shared" si="11"/>
        <v>0</v>
      </c>
      <c r="L67" s="90">
        <f>IF(K67=0,0,K67/K72*1000)</f>
        <v>0</v>
      </c>
    </row>
    <row r="68" spans="1:12">
      <c r="A68">
        <v>7</v>
      </c>
      <c r="B68">
        <v>510</v>
      </c>
      <c r="C68" s="84" t="str">
        <f>VLOOKUP(E68,Dorsales!A:I,2,FALSE)</f>
        <v>-------</v>
      </c>
      <c r="D68" s="85">
        <v>8</v>
      </c>
      <c r="E68" s="86"/>
      <c r="F68" s="87"/>
      <c r="G68" s="88"/>
      <c r="H68" s="80">
        <f t="shared" si="9"/>
        <v>0</v>
      </c>
      <c r="I68" s="91"/>
      <c r="J68" s="89">
        <f t="shared" si="10"/>
        <v>0</v>
      </c>
      <c r="K68" s="82">
        <f t="shared" si="11"/>
        <v>0</v>
      </c>
      <c r="L68" s="90">
        <f>IF(K68=0,0,K68/K72*1000)</f>
        <v>0</v>
      </c>
    </row>
    <row r="69" spans="1:12">
      <c r="A69">
        <v>7</v>
      </c>
      <c r="B69">
        <v>510</v>
      </c>
      <c r="C69" s="84" t="str">
        <f>VLOOKUP(E69,Dorsales!A:I,2,FALSE)</f>
        <v>-------</v>
      </c>
      <c r="D69" s="85">
        <v>9</v>
      </c>
      <c r="E69" s="86"/>
      <c r="F69" s="92"/>
      <c r="G69" s="88"/>
      <c r="H69" s="80">
        <f t="shared" si="9"/>
        <v>0</v>
      </c>
      <c r="I69" s="91"/>
      <c r="J69" s="89">
        <f t="shared" si="10"/>
        <v>0</v>
      </c>
      <c r="K69" s="82">
        <f t="shared" si="11"/>
        <v>0</v>
      </c>
      <c r="L69" s="90">
        <f>IF(K69=0,0,K69/K72*1000)</f>
        <v>0</v>
      </c>
    </row>
    <row r="70" spans="1:12">
      <c r="A70">
        <v>7</v>
      </c>
      <c r="B70">
        <v>510</v>
      </c>
      <c r="C70" s="93" t="str">
        <f>VLOOKUP(E70,Dorsales!A:I,2,FALSE)</f>
        <v>-------</v>
      </c>
      <c r="D70" s="94"/>
      <c r="E70" s="52"/>
      <c r="F70" s="92"/>
      <c r="G70" s="95"/>
      <c r="H70" s="80">
        <f t="shared" si="9"/>
        <v>0</v>
      </c>
      <c r="I70" s="86"/>
      <c r="J70" s="96">
        <f t="shared" si="10"/>
        <v>0</v>
      </c>
      <c r="K70" s="97">
        <f t="shared" si="11"/>
        <v>0</v>
      </c>
      <c r="L70" s="98">
        <f>IF(K70=0,0,K70/K72*1000)</f>
        <v>0</v>
      </c>
    </row>
    <row r="71" spans="1:12">
      <c r="D71" s="107"/>
      <c r="E71" s="108"/>
      <c r="F71" s="108"/>
      <c r="G71" s="109"/>
      <c r="H71" s="110"/>
      <c r="I71" s="108"/>
      <c r="J71" s="111"/>
      <c r="K71" s="65"/>
      <c r="L71" s="65"/>
    </row>
    <row r="72" spans="1:12">
      <c r="D72" s="99" t="s">
        <v>53</v>
      </c>
      <c r="E72" s="99"/>
      <c r="F72" s="100">
        <f>A61</f>
        <v>7</v>
      </c>
      <c r="G72" s="101"/>
      <c r="H72" s="102" t="s">
        <v>54</v>
      </c>
      <c r="I72" s="103"/>
      <c r="J72" s="103"/>
      <c r="K72" s="104">
        <f>MAX(K61:K70)</f>
        <v>0</v>
      </c>
      <c r="L72" s="65"/>
    </row>
    <row r="79" spans="1:12">
      <c r="D79" s="174" t="s">
        <v>37</v>
      </c>
      <c r="E79" s="174"/>
      <c r="F79" s="37"/>
      <c r="G79" s="175" t="s">
        <v>58</v>
      </c>
      <c r="H79" s="175"/>
      <c r="I79" s="175"/>
      <c r="J79" s="175"/>
      <c r="K79" s="175"/>
      <c r="L79" s="65"/>
    </row>
    <row r="80" spans="1:12">
      <c r="C80" s="67" t="s">
        <v>42</v>
      </c>
      <c r="D80" s="68" t="s">
        <v>43</v>
      </c>
      <c r="E80" s="73" t="s">
        <v>12</v>
      </c>
      <c r="F80" s="70" t="s">
        <v>45</v>
      </c>
      <c r="G80" s="71" t="s">
        <v>46</v>
      </c>
      <c r="H80" s="72" t="s">
        <v>47</v>
      </c>
      <c r="I80" s="73" t="s">
        <v>48</v>
      </c>
      <c r="J80" s="73" t="s">
        <v>49</v>
      </c>
      <c r="K80" s="74" t="s">
        <v>50</v>
      </c>
      <c r="L80" s="74" t="s">
        <v>51</v>
      </c>
    </row>
    <row r="81" spans="1:12">
      <c r="A81">
        <v>7</v>
      </c>
      <c r="B81">
        <v>510</v>
      </c>
      <c r="C81" s="75" t="str">
        <f>VLOOKUP(E81,Dorsales!A:I,2,FALSE)</f>
        <v>-------</v>
      </c>
      <c r="D81" s="76"/>
      <c r="E81" s="77"/>
      <c r="F81" s="78"/>
      <c r="G81" s="79"/>
      <c r="H81" s="80">
        <f t="shared" ref="H81:H90" si="12">IF((F81*60+G81)&gt;B81,0,IF(F81&gt;=A81,((A81*60*2)-F81*60-G81),F81*60+G81))</f>
        <v>0</v>
      </c>
      <c r="I81" s="77"/>
      <c r="J81" s="81">
        <f t="shared" ref="J81:J90" si="13">IF(H81&lt;30,0,IF(I81=0,0,IF(I81&gt;15,0,32-I81*2)))</f>
        <v>0</v>
      </c>
      <c r="K81" s="82">
        <f t="shared" ref="K81:K90" si="14">IF(I81&gt;100,0,H81+J81)</f>
        <v>0</v>
      </c>
      <c r="L81" s="83">
        <f>IF(K81=0,0,K81/K92*1000)</f>
        <v>0</v>
      </c>
    </row>
    <row r="82" spans="1:12">
      <c r="A82">
        <v>7</v>
      </c>
      <c r="B82">
        <v>510</v>
      </c>
      <c r="C82" s="84" t="str">
        <f>VLOOKUP(E82,Dorsales!A:I,2,FALSE)</f>
        <v>-------</v>
      </c>
      <c r="D82" s="85"/>
      <c r="E82" s="86"/>
      <c r="F82" s="87"/>
      <c r="G82" s="88"/>
      <c r="H82" s="80">
        <f t="shared" si="12"/>
        <v>0</v>
      </c>
      <c r="I82" s="77"/>
      <c r="J82" s="89">
        <f t="shared" si="13"/>
        <v>0</v>
      </c>
      <c r="K82" s="82">
        <f t="shared" si="14"/>
        <v>0</v>
      </c>
      <c r="L82" s="90">
        <f>IF(K82=0,0,K82/K92*1000)</f>
        <v>0</v>
      </c>
    </row>
    <row r="83" spans="1:12">
      <c r="A83">
        <v>7</v>
      </c>
      <c r="B83">
        <v>510</v>
      </c>
      <c r="C83" s="84" t="str">
        <f>VLOOKUP(E83,Dorsales!A:I,2,FALSE)</f>
        <v>-------</v>
      </c>
      <c r="D83" s="85"/>
      <c r="E83" s="86"/>
      <c r="F83" s="87"/>
      <c r="G83" s="88"/>
      <c r="H83" s="80">
        <f t="shared" si="12"/>
        <v>0</v>
      </c>
      <c r="I83" s="91"/>
      <c r="J83" s="89">
        <f t="shared" si="13"/>
        <v>0</v>
      </c>
      <c r="K83" s="82">
        <f t="shared" si="14"/>
        <v>0</v>
      </c>
      <c r="L83" s="90">
        <f>IF(K83=0,0,K83/K92*1000)</f>
        <v>0</v>
      </c>
    </row>
    <row r="84" spans="1:12">
      <c r="A84">
        <v>7</v>
      </c>
      <c r="B84">
        <v>510</v>
      </c>
      <c r="C84" s="84" t="str">
        <f>VLOOKUP(E84,Dorsales!A:I,2,FALSE)</f>
        <v>-------</v>
      </c>
      <c r="D84" s="85"/>
      <c r="E84" s="86"/>
      <c r="F84" s="87"/>
      <c r="G84" s="88"/>
      <c r="H84" s="80">
        <f t="shared" si="12"/>
        <v>0</v>
      </c>
      <c r="I84" s="91"/>
      <c r="J84" s="89">
        <f t="shared" si="13"/>
        <v>0</v>
      </c>
      <c r="K84" s="82">
        <f t="shared" si="14"/>
        <v>0</v>
      </c>
      <c r="L84" s="90">
        <f>IF(K84=0,0,K84/K92*1000)</f>
        <v>0</v>
      </c>
    </row>
    <row r="85" spans="1:12">
      <c r="A85">
        <v>7</v>
      </c>
      <c r="B85">
        <v>510</v>
      </c>
      <c r="C85" s="84" t="str">
        <f>VLOOKUP(E85,Dorsales!A:I,2,FALSE)</f>
        <v>-------</v>
      </c>
      <c r="D85" s="85"/>
      <c r="E85" s="86"/>
      <c r="F85" s="87"/>
      <c r="G85" s="88"/>
      <c r="H85" s="80">
        <f t="shared" si="12"/>
        <v>0</v>
      </c>
      <c r="I85" s="91"/>
      <c r="J85" s="89">
        <f t="shared" si="13"/>
        <v>0</v>
      </c>
      <c r="K85" s="82">
        <f t="shared" si="14"/>
        <v>0</v>
      </c>
      <c r="L85" s="90">
        <f>IF(K85=0,0,K85/K92*1000)</f>
        <v>0</v>
      </c>
    </row>
    <row r="86" spans="1:12">
      <c r="A86">
        <v>7</v>
      </c>
      <c r="B86">
        <v>510</v>
      </c>
      <c r="C86" s="84" t="str">
        <f>VLOOKUP(E86,Dorsales!A:I,2,FALSE)</f>
        <v>-------</v>
      </c>
      <c r="D86" s="85"/>
      <c r="E86" s="86"/>
      <c r="F86" s="87"/>
      <c r="G86" s="88"/>
      <c r="H86" s="80">
        <f t="shared" si="12"/>
        <v>0</v>
      </c>
      <c r="I86" s="91"/>
      <c r="J86" s="89">
        <f t="shared" si="13"/>
        <v>0</v>
      </c>
      <c r="K86" s="82">
        <f t="shared" si="14"/>
        <v>0</v>
      </c>
      <c r="L86" s="90">
        <f>IF(K86=0,0,K86/K92*1000)</f>
        <v>0</v>
      </c>
    </row>
    <row r="87" spans="1:12">
      <c r="A87">
        <v>7</v>
      </c>
      <c r="B87">
        <v>510</v>
      </c>
      <c r="C87" s="84" t="str">
        <f>VLOOKUP(E87,Dorsales!A:I,2,FALSE)</f>
        <v>-------</v>
      </c>
      <c r="D87" s="85"/>
      <c r="E87" s="86"/>
      <c r="F87" s="87"/>
      <c r="G87" s="88"/>
      <c r="H87" s="80">
        <f t="shared" si="12"/>
        <v>0</v>
      </c>
      <c r="I87" s="91"/>
      <c r="J87" s="89">
        <f t="shared" si="13"/>
        <v>0</v>
      </c>
      <c r="K87" s="82">
        <f t="shared" si="14"/>
        <v>0</v>
      </c>
      <c r="L87" s="90">
        <f>IF(K87=0,0,K87/K92*1000)</f>
        <v>0</v>
      </c>
    </row>
    <row r="88" spans="1:12">
      <c r="A88">
        <v>7</v>
      </c>
      <c r="B88">
        <v>510</v>
      </c>
      <c r="C88" s="84" t="str">
        <f>VLOOKUP(E88,Dorsales!A:I,2,FALSE)</f>
        <v>-------</v>
      </c>
      <c r="D88" s="85"/>
      <c r="E88" s="86"/>
      <c r="F88" s="87"/>
      <c r="G88" s="88"/>
      <c r="H88" s="80">
        <f t="shared" si="12"/>
        <v>0</v>
      </c>
      <c r="I88" s="91"/>
      <c r="J88" s="89">
        <f t="shared" si="13"/>
        <v>0</v>
      </c>
      <c r="K88" s="82">
        <f t="shared" si="14"/>
        <v>0</v>
      </c>
      <c r="L88" s="90">
        <f>IF(K88=0,0,K88/K92*1000)</f>
        <v>0</v>
      </c>
    </row>
    <row r="89" spans="1:12">
      <c r="A89">
        <v>7</v>
      </c>
      <c r="B89">
        <v>510</v>
      </c>
      <c r="C89" s="84" t="str">
        <f>VLOOKUP(E89,Dorsales!A:I,2,FALSE)</f>
        <v>-------</v>
      </c>
      <c r="D89" s="85"/>
      <c r="E89" s="86"/>
      <c r="F89" s="92"/>
      <c r="G89" s="88"/>
      <c r="H89" s="80">
        <f t="shared" si="12"/>
        <v>0</v>
      </c>
      <c r="I89" s="91"/>
      <c r="J89" s="89">
        <f t="shared" si="13"/>
        <v>0</v>
      </c>
      <c r="K89" s="82">
        <f t="shared" si="14"/>
        <v>0</v>
      </c>
      <c r="L89" s="90">
        <f>IF(K89=0,0,K89/K92*1000)</f>
        <v>0</v>
      </c>
    </row>
    <row r="90" spans="1:12">
      <c r="A90">
        <v>7</v>
      </c>
      <c r="B90">
        <v>510</v>
      </c>
      <c r="C90" s="93" t="str">
        <f>VLOOKUP(E90,Dorsales!A:I,2,FALSE)</f>
        <v>-------</v>
      </c>
      <c r="D90" s="94"/>
      <c r="E90" s="52"/>
      <c r="F90" s="92"/>
      <c r="G90" s="95"/>
      <c r="H90" s="80">
        <f t="shared" si="12"/>
        <v>0</v>
      </c>
      <c r="I90" s="86"/>
      <c r="J90" s="96">
        <f t="shared" si="13"/>
        <v>0</v>
      </c>
      <c r="K90" s="97">
        <f t="shared" si="14"/>
        <v>0</v>
      </c>
      <c r="L90" s="98">
        <f>IF(K90=0,0,K90/K92*1000)</f>
        <v>0</v>
      </c>
    </row>
    <row r="91" spans="1:12">
      <c r="D91" s="107"/>
      <c r="E91" s="108"/>
      <c r="F91" s="108"/>
      <c r="G91" s="109"/>
      <c r="H91" s="110"/>
      <c r="I91" s="108"/>
      <c r="J91" s="111"/>
      <c r="K91" s="65"/>
      <c r="L91" s="65"/>
    </row>
    <row r="92" spans="1:12">
      <c r="D92" s="99" t="s">
        <v>53</v>
      </c>
      <c r="E92" s="99"/>
      <c r="F92" s="100">
        <f>A81</f>
        <v>7</v>
      </c>
      <c r="G92" s="101"/>
      <c r="H92" s="102" t="s">
        <v>54</v>
      </c>
      <c r="I92" s="103"/>
      <c r="J92" s="103"/>
      <c r="K92" s="104">
        <f>MAX(K81:K90)</f>
        <v>0</v>
      </c>
      <c r="L92" s="65"/>
    </row>
    <row r="101" spans="5:5" hidden="1">
      <c r="E101">
        <v>1</v>
      </c>
    </row>
    <row r="102" spans="5:5" hidden="1">
      <c r="E102">
        <v>2</v>
      </c>
    </row>
    <row r="103" spans="5:5" hidden="1">
      <c r="E103">
        <v>3</v>
      </c>
    </row>
    <row r="104" spans="5:5" hidden="1">
      <c r="E104">
        <v>4</v>
      </c>
    </row>
    <row r="105" spans="5:5" hidden="1">
      <c r="E105">
        <v>5</v>
      </c>
    </row>
    <row r="106" spans="5:5" hidden="1">
      <c r="E106">
        <v>6</v>
      </c>
    </row>
    <row r="107" spans="5:5" hidden="1">
      <c r="E107">
        <v>7</v>
      </c>
    </row>
    <row r="108" spans="5:5" hidden="1">
      <c r="E108">
        <v>8</v>
      </c>
    </row>
    <row r="109" spans="5:5" hidden="1">
      <c r="E109">
        <v>9</v>
      </c>
    </row>
    <row r="110" spans="5:5" hidden="1">
      <c r="E110">
        <v>10</v>
      </c>
    </row>
    <row r="111" spans="5:5" hidden="1">
      <c r="E111">
        <v>11</v>
      </c>
    </row>
    <row r="112" spans="5:5" hidden="1">
      <c r="E112">
        <v>12</v>
      </c>
    </row>
    <row r="113" spans="5:5" hidden="1">
      <c r="E113">
        <v>13</v>
      </c>
    </row>
    <row r="114" spans="5:5" hidden="1">
      <c r="E114">
        <v>14</v>
      </c>
    </row>
    <row r="115" spans="5:5" hidden="1">
      <c r="E115">
        <v>15</v>
      </c>
    </row>
    <row r="116" spans="5:5" hidden="1">
      <c r="E116">
        <v>16</v>
      </c>
    </row>
    <row r="117" spans="5:5" hidden="1">
      <c r="E117">
        <v>17</v>
      </c>
    </row>
    <row r="118" spans="5:5" hidden="1">
      <c r="E118">
        <v>18</v>
      </c>
    </row>
    <row r="119" spans="5:5" hidden="1">
      <c r="E119">
        <v>19</v>
      </c>
    </row>
    <row r="120" spans="5:5" hidden="1">
      <c r="E120">
        <v>20</v>
      </c>
    </row>
    <row r="121" spans="5:5" hidden="1">
      <c r="E121">
        <v>21</v>
      </c>
    </row>
    <row r="122" spans="5:5" hidden="1">
      <c r="E122">
        <v>22</v>
      </c>
    </row>
    <row r="123" spans="5:5" hidden="1">
      <c r="E123">
        <v>23</v>
      </c>
    </row>
    <row r="124" spans="5:5" hidden="1">
      <c r="E124">
        <v>24</v>
      </c>
    </row>
    <row r="125" spans="5:5" hidden="1">
      <c r="E125">
        <v>25</v>
      </c>
    </row>
    <row r="126" spans="5:5" hidden="1">
      <c r="E126">
        <v>26</v>
      </c>
    </row>
    <row r="127" spans="5:5" hidden="1">
      <c r="E127">
        <v>27</v>
      </c>
    </row>
    <row r="128" spans="5:5" hidden="1">
      <c r="E128">
        <v>28</v>
      </c>
    </row>
    <row r="129" spans="5:5" hidden="1">
      <c r="E129">
        <v>29</v>
      </c>
    </row>
    <row r="130" spans="5:5" hidden="1">
      <c r="E130">
        <v>30</v>
      </c>
    </row>
    <row r="131" spans="5:5" hidden="1">
      <c r="E131">
        <v>31</v>
      </c>
    </row>
    <row r="132" spans="5:5" hidden="1">
      <c r="E132">
        <v>32</v>
      </c>
    </row>
    <row r="133" spans="5:5" hidden="1">
      <c r="E133">
        <v>33</v>
      </c>
    </row>
    <row r="134" spans="5:5" hidden="1">
      <c r="E134">
        <v>34</v>
      </c>
    </row>
    <row r="135" spans="5:5" hidden="1">
      <c r="E135">
        <v>35</v>
      </c>
    </row>
    <row r="136" spans="5:5" hidden="1">
      <c r="E136">
        <v>36</v>
      </c>
    </row>
    <row r="137" spans="5:5" hidden="1">
      <c r="E137">
        <v>37</v>
      </c>
    </row>
    <row r="138" spans="5:5" hidden="1">
      <c r="E138">
        <v>38</v>
      </c>
    </row>
    <row r="139" spans="5:5" hidden="1">
      <c r="E139">
        <v>39</v>
      </c>
    </row>
    <row r="140" spans="5:5" hidden="1">
      <c r="E140">
        <v>40</v>
      </c>
    </row>
  </sheetData>
  <sheetProtection sheet="1"/>
  <mergeCells count="11">
    <mergeCell ref="D59:E59"/>
    <mergeCell ref="G59:K59"/>
    <mergeCell ref="D79:E79"/>
    <mergeCell ref="G79:K79"/>
    <mergeCell ref="D1:E1"/>
    <mergeCell ref="G1:K1"/>
    <mergeCell ref="D13:J13"/>
    <mergeCell ref="D19:E19"/>
    <mergeCell ref="G19:K19"/>
    <mergeCell ref="D39:E39"/>
    <mergeCell ref="G39:K39"/>
  </mergeCells>
  <conditionalFormatting sqref="F3:F12 F21:F30 F41:F50 F61:F70 F81:F90">
    <cfRule type="cellIs" priority="1" stopIfTrue="1" operator="between">
      <formula>0</formula>
      <formula>7</formula>
    </cfRule>
  </conditionalFormatting>
  <dataValidations count="4">
    <dataValidation type="whole" allowBlank="1" showInputMessage="1" showErrorMessage="1" errorTitle="No válido" error="Debe introducir un valor entero entre 0 y 7" promptTitle="Nota" prompt="Introducir minutos entre 0 y 7" sqref="F3:F12 F21:F30 F41:F50 F61:F70 F81:F90">
      <formula1>0</formula1>
      <formula2>7</formula2>
    </dataValidation>
    <dataValidation type="decimal" allowBlank="1" showInputMessage="1" showErrorMessage="1" errorTitle="Valor inválido" error="Máximo 59,99" promptTitle="Nota" prompt="seg,cent_x000a_00,00" sqref="G3:G12 G21:G30 G41:G50 G61:G70 G81:G90">
      <formula1>0</formula1>
      <formula2>59.99</formula2>
    </dataValidation>
    <dataValidation type="whole" allowBlank="1" showInputMessage="1" showErrorMessage="1" promptTitle="Nota" prompt="Metros aterrizaje_x000a_1 a 15 (ó 0)" sqref="I4:I12 I22:I30 I42:I50 I62:I70 I82:I90">
      <formula1>0</formula1>
      <formula2>15</formula2>
    </dataValidation>
    <dataValidation type="whole" allowBlank="1" showInputMessage="1" showErrorMessage="1" errorTitle="Nota" error="Solo 0 a 15" promptTitle="Nota" prompt="Metros aterrizaje_x000a_1 a 15 (ó 0)" sqref="I3 I21 I41 I61 I81">
      <formula1>0</formula1>
      <formula2>15</formula2>
    </dataValidation>
  </dataValidations>
  <pageMargins left="0.74791666666666667" right="0.74791666666666667" top="0.98402777777777772" bottom="0.98402777777777772" header="0.51180555555555551" footer="0.51180555555555551"/>
  <pageSetup paperSize="9" firstPageNumber="0"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sheetPr codeName="Sheet6"/>
  <dimension ref="A1:P140"/>
  <sheetViews>
    <sheetView topLeftCell="C19" workbookViewId="0">
      <selection activeCell="E26" sqref="E26"/>
    </sheetView>
  </sheetViews>
  <sheetFormatPr baseColWidth="10" defaultColWidth="9.109375" defaultRowHeight="13.2"/>
  <cols>
    <col min="1" max="2" width="0" hidden="1" customWidth="1"/>
    <col min="3" max="3" width="35.6640625" style="61" customWidth="1"/>
    <col min="7" max="7" width="9.109375" style="62"/>
    <col min="8" max="8" width="9.109375" style="63"/>
    <col min="11" max="12" width="9.109375" style="63"/>
  </cols>
  <sheetData>
    <row r="1" spans="1:16">
      <c r="D1" s="174" t="s">
        <v>39</v>
      </c>
      <c r="E1" s="174"/>
      <c r="F1" s="37"/>
      <c r="G1" s="176" t="s">
        <v>41</v>
      </c>
      <c r="H1" s="176"/>
      <c r="I1" s="176"/>
      <c r="J1" s="176"/>
      <c r="K1" s="176"/>
      <c r="L1" s="65"/>
      <c r="P1" s="66">
        <f>IF((F7*60+G7)&gt;Instrucciones!C14,0,IF(F7&gt;=Instrucciones!B10,((Instrucciones!B10*60*2)-F7*60-G7),F7*60+G7))</f>
        <v>0</v>
      </c>
    </row>
    <row r="2" spans="1:16">
      <c r="C2" s="67" t="s">
        <v>42</v>
      </c>
      <c r="D2" s="68" t="s">
        <v>43</v>
      </c>
      <c r="E2" s="69" t="s">
        <v>44</v>
      </c>
      <c r="F2" s="70" t="s">
        <v>45</v>
      </c>
      <c r="G2" s="71" t="s">
        <v>46</v>
      </c>
      <c r="H2" s="72" t="s">
        <v>47</v>
      </c>
      <c r="I2" s="73" t="s">
        <v>48</v>
      </c>
      <c r="J2" s="73" t="s">
        <v>49</v>
      </c>
      <c r="K2" s="74" t="s">
        <v>50</v>
      </c>
      <c r="L2" s="74" t="s">
        <v>51</v>
      </c>
    </row>
    <row r="3" spans="1:16">
      <c r="A3">
        <v>7</v>
      </c>
      <c r="B3">
        <v>510</v>
      </c>
      <c r="C3" s="75" t="str">
        <f>VLOOKUP(E3,Dorsales!A:I,2,FALSE)</f>
        <v>-------</v>
      </c>
      <c r="D3" s="76"/>
      <c r="E3" s="77"/>
      <c r="F3" s="78"/>
      <c r="G3" s="79"/>
      <c r="H3" s="80">
        <f t="shared" ref="H3:H12" si="0">IF((F3*60+G3)&gt;B3,0,IF(F3&gt;=A3,((A3*60*2)-F3*60-G3),F3*60+G3))</f>
        <v>0</v>
      </c>
      <c r="I3" s="77"/>
      <c r="J3" s="81">
        <f t="shared" ref="J3:J12" si="1">IF(H3&lt;30,0,IF(I3=0,0,IF(I3&gt;15,0,32-I3*2)))</f>
        <v>0</v>
      </c>
      <c r="K3" s="82">
        <f t="shared" ref="K3:K12" si="2">IF(I3&gt;100,0,H3+J3)</f>
        <v>0</v>
      </c>
      <c r="L3" s="83">
        <f>IF(K3=0,0,K3/K14*1000)</f>
        <v>0</v>
      </c>
    </row>
    <row r="4" spans="1:16">
      <c r="A4">
        <v>7</v>
      </c>
      <c r="B4">
        <v>510</v>
      </c>
      <c r="C4" s="84" t="str">
        <f>VLOOKUP(E4,Dorsales!A:I,2,FALSE)</f>
        <v>-------</v>
      </c>
      <c r="D4" s="85"/>
      <c r="E4" s="86"/>
      <c r="F4" s="87"/>
      <c r="G4" s="88"/>
      <c r="H4" s="80">
        <f t="shared" si="0"/>
        <v>0</v>
      </c>
      <c r="I4" s="77"/>
      <c r="J4" s="89">
        <f t="shared" si="1"/>
        <v>0</v>
      </c>
      <c r="K4" s="82">
        <f t="shared" si="2"/>
        <v>0</v>
      </c>
      <c r="L4" s="90">
        <f>IF(K4=0,0,K4/K14*1000)</f>
        <v>0</v>
      </c>
    </row>
    <row r="5" spans="1:16">
      <c r="A5">
        <v>7</v>
      </c>
      <c r="B5">
        <v>510</v>
      </c>
      <c r="C5" s="84" t="str">
        <f>VLOOKUP(E5,Dorsales!A:I,2,FALSE)</f>
        <v>-------</v>
      </c>
      <c r="D5" s="85"/>
      <c r="E5" s="86"/>
      <c r="F5" s="87"/>
      <c r="G5" s="88"/>
      <c r="H5" s="80">
        <f t="shared" si="0"/>
        <v>0</v>
      </c>
      <c r="I5" s="91"/>
      <c r="J5" s="89">
        <f t="shared" si="1"/>
        <v>0</v>
      </c>
      <c r="K5" s="82">
        <f t="shared" si="2"/>
        <v>0</v>
      </c>
      <c r="L5" s="90">
        <f>IF(K5=0,0,K5/K14*1000)</f>
        <v>0</v>
      </c>
    </row>
    <row r="6" spans="1:16">
      <c r="A6">
        <v>7</v>
      </c>
      <c r="B6">
        <v>510</v>
      </c>
      <c r="C6" s="84" t="str">
        <f>VLOOKUP(E6,Dorsales!A:I,2,FALSE)</f>
        <v>-------</v>
      </c>
      <c r="D6" s="85"/>
      <c r="E6" s="86"/>
      <c r="F6" s="87"/>
      <c r="G6" s="88"/>
      <c r="H6" s="80">
        <f t="shared" si="0"/>
        <v>0</v>
      </c>
      <c r="I6" s="91"/>
      <c r="J6" s="89">
        <f t="shared" si="1"/>
        <v>0</v>
      </c>
      <c r="K6" s="82">
        <f t="shared" si="2"/>
        <v>0</v>
      </c>
      <c r="L6" s="90">
        <f>IF(K6=0,0,K6/K14*1000)</f>
        <v>0</v>
      </c>
    </row>
    <row r="7" spans="1:16">
      <c r="A7">
        <v>7</v>
      </c>
      <c r="B7">
        <v>510</v>
      </c>
      <c r="C7" s="84" t="str">
        <f>VLOOKUP(E7,Dorsales!A:I,2,FALSE)</f>
        <v>-------</v>
      </c>
      <c r="D7" s="85"/>
      <c r="E7" s="86"/>
      <c r="F7" s="87"/>
      <c r="G7" s="88"/>
      <c r="H7" s="80">
        <f t="shared" si="0"/>
        <v>0</v>
      </c>
      <c r="I7" s="91"/>
      <c r="J7" s="89">
        <f t="shared" si="1"/>
        <v>0</v>
      </c>
      <c r="K7" s="82">
        <f t="shared" si="2"/>
        <v>0</v>
      </c>
      <c r="L7" s="90">
        <f>IF(K7=0,0,K7/K14*1000)</f>
        <v>0</v>
      </c>
    </row>
    <row r="8" spans="1:16">
      <c r="A8">
        <v>7</v>
      </c>
      <c r="B8">
        <v>510</v>
      </c>
      <c r="C8" s="84" t="str">
        <f>VLOOKUP(E8,Dorsales!A:I,2,FALSE)</f>
        <v>-------</v>
      </c>
      <c r="D8" s="85"/>
      <c r="E8" s="86"/>
      <c r="F8" s="87"/>
      <c r="G8" s="88"/>
      <c r="H8" s="80">
        <f t="shared" si="0"/>
        <v>0</v>
      </c>
      <c r="I8" s="91"/>
      <c r="J8" s="89">
        <f t="shared" si="1"/>
        <v>0</v>
      </c>
      <c r="K8" s="82">
        <f t="shared" si="2"/>
        <v>0</v>
      </c>
      <c r="L8" s="90">
        <f>IF(K8=0,0,K8/K14*1000)</f>
        <v>0</v>
      </c>
    </row>
    <row r="9" spans="1:16">
      <c r="A9">
        <v>7</v>
      </c>
      <c r="B9">
        <v>510</v>
      </c>
      <c r="C9" s="84" t="str">
        <f>VLOOKUP(E9,Dorsales!A:I,2,FALSE)</f>
        <v>-------</v>
      </c>
      <c r="D9" s="85"/>
      <c r="E9" s="86"/>
      <c r="F9" s="87"/>
      <c r="G9" s="88"/>
      <c r="H9" s="80">
        <f t="shared" si="0"/>
        <v>0</v>
      </c>
      <c r="I9" s="91"/>
      <c r="J9" s="89">
        <f t="shared" si="1"/>
        <v>0</v>
      </c>
      <c r="K9" s="82">
        <f t="shared" si="2"/>
        <v>0</v>
      </c>
      <c r="L9" s="90">
        <f>IF(K9=0,0,K9/K14*1000)</f>
        <v>0</v>
      </c>
    </row>
    <row r="10" spans="1:16">
      <c r="A10">
        <v>7</v>
      </c>
      <c r="B10">
        <v>510</v>
      </c>
      <c r="C10" s="84" t="str">
        <f>VLOOKUP(E10,Dorsales!A:I,2,FALSE)</f>
        <v>-------</v>
      </c>
      <c r="D10" s="85"/>
      <c r="E10" s="86"/>
      <c r="F10" s="87"/>
      <c r="G10" s="88"/>
      <c r="H10" s="80">
        <f t="shared" si="0"/>
        <v>0</v>
      </c>
      <c r="I10" s="91"/>
      <c r="J10" s="89">
        <f t="shared" si="1"/>
        <v>0</v>
      </c>
      <c r="K10" s="82">
        <f t="shared" si="2"/>
        <v>0</v>
      </c>
      <c r="L10" s="90">
        <f>IF(K10=0,0,K10/K14*1000)</f>
        <v>0</v>
      </c>
    </row>
    <row r="11" spans="1:16">
      <c r="A11">
        <v>7</v>
      </c>
      <c r="B11">
        <v>510</v>
      </c>
      <c r="C11" s="84" t="str">
        <f>VLOOKUP(E11,Dorsales!A:I,2,FALSE)</f>
        <v>-------</v>
      </c>
      <c r="D11" s="85"/>
      <c r="E11" s="86"/>
      <c r="F11" s="92"/>
      <c r="G11" s="88"/>
      <c r="H11" s="80">
        <f t="shared" si="0"/>
        <v>0</v>
      </c>
      <c r="I11" s="91"/>
      <c r="J11" s="89">
        <f t="shared" si="1"/>
        <v>0</v>
      </c>
      <c r="K11" s="82">
        <f t="shared" si="2"/>
        <v>0</v>
      </c>
      <c r="L11" s="90">
        <f>IF(K11=0,0,K11/K14*1000)</f>
        <v>0</v>
      </c>
    </row>
    <row r="12" spans="1:16">
      <c r="A12">
        <v>7</v>
      </c>
      <c r="B12">
        <v>510</v>
      </c>
      <c r="C12" s="93" t="str">
        <f>VLOOKUP(E12,Dorsales!A:I,2,FALSE)</f>
        <v>-------</v>
      </c>
      <c r="D12" s="94"/>
      <c r="E12" s="52"/>
      <c r="F12" s="92"/>
      <c r="G12" s="95"/>
      <c r="H12" s="80">
        <f t="shared" si="0"/>
        <v>0</v>
      </c>
      <c r="I12" s="86"/>
      <c r="J12" s="96">
        <f t="shared" si="1"/>
        <v>0</v>
      </c>
      <c r="K12" s="97">
        <f t="shared" si="2"/>
        <v>0</v>
      </c>
      <c r="L12" s="98">
        <f>IF(K12=0,0,K12/K14*1000)</f>
        <v>0</v>
      </c>
    </row>
    <row r="13" spans="1:16">
      <c r="D13" s="177" t="s">
        <v>52</v>
      </c>
      <c r="E13" s="177"/>
      <c r="F13" s="177"/>
      <c r="G13" s="177"/>
      <c r="H13" s="177"/>
      <c r="I13" s="177"/>
      <c r="J13" s="177"/>
      <c r="K13" s="65"/>
      <c r="L13" s="65"/>
    </row>
    <row r="14" spans="1:16">
      <c r="D14" s="99" t="s">
        <v>53</v>
      </c>
      <c r="E14" s="99"/>
      <c r="F14" s="100">
        <f>A3</f>
        <v>7</v>
      </c>
      <c r="G14" s="101"/>
      <c r="H14" s="102" t="s">
        <v>54</v>
      </c>
      <c r="I14" s="103"/>
      <c r="J14" s="103"/>
      <c r="K14" s="104">
        <f>MAX(K3:K12)</f>
        <v>0</v>
      </c>
      <c r="L14" s="65"/>
    </row>
    <row r="19" spans="1:12">
      <c r="D19" s="174" t="s">
        <v>39</v>
      </c>
      <c r="E19" s="174"/>
      <c r="F19" s="37"/>
      <c r="G19" s="175" t="s">
        <v>55</v>
      </c>
      <c r="H19" s="175"/>
      <c r="I19" s="175"/>
      <c r="J19" s="175"/>
      <c r="K19" s="175"/>
      <c r="L19" s="65"/>
    </row>
    <row r="20" spans="1:12">
      <c r="C20" s="67" t="s">
        <v>42</v>
      </c>
      <c r="D20" s="68" t="s">
        <v>43</v>
      </c>
      <c r="E20" s="73" t="s">
        <v>12</v>
      </c>
      <c r="F20" s="70" t="s">
        <v>45</v>
      </c>
      <c r="G20" s="71" t="s">
        <v>46</v>
      </c>
      <c r="H20" s="72" t="s">
        <v>47</v>
      </c>
      <c r="I20" s="73" t="s">
        <v>48</v>
      </c>
      <c r="J20" s="73" t="s">
        <v>49</v>
      </c>
      <c r="K20" s="74" t="s">
        <v>50</v>
      </c>
      <c r="L20" s="74" t="s">
        <v>51</v>
      </c>
    </row>
    <row r="21" spans="1:12">
      <c r="A21">
        <v>7</v>
      </c>
      <c r="B21">
        <v>510</v>
      </c>
      <c r="C21" s="75" t="str">
        <f>VLOOKUP(E21,Dorsales!A:I,2,FALSE)</f>
        <v>Miguel de la Torre</v>
      </c>
      <c r="D21" s="105">
        <v>1</v>
      </c>
      <c r="E21" s="77">
        <v>1</v>
      </c>
      <c r="F21" s="78">
        <v>5</v>
      </c>
      <c r="G21" s="79">
        <v>29.5</v>
      </c>
      <c r="H21" s="80">
        <f t="shared" ref="H21:H30" si="3">IF((F21*60+G21)&gt;B21,0,IF(F21&gt;=A21,((A21*60*2)-F21*60-G21),F21*60+G21))</f>
        <v>329.5</v>
      </c>
      <c r="I21" s="77">
        <v>3</v>
      </c>
      <c r="J21" s="81">
        <f t="shared" ref="J21:J30" si="4">IF(H21&lt;30,0,IF(I21=0,0,IF(I21&gt;15,0,32-I21*2)))</f>
        <v>26</v>
      </c>
      <c r="K21" s="82">
        <f t="shared" ref="K21:K30" si="5">IF(I21&gt;100,0,H21+J21)</f>
        <v>355.5</v>
      </c>
      <c r="L21" s="83">
        <f>IF(K21=0,0,K21/K32*1000)</f>
        <v>999.63445153670943</v>
      </c>
    </row>
    <row r="22" spans="1:12">
      <c r="A22">
        <v>7</v>
      </c>
      <c r="B22">
        <v>510</v>
      </c>
      <c r="C22" s="84" t="str">
        <f>VLOOKUP(E22,Dorsales!A:I,2,FALSE)</f>
        <v>José Antonio Papin</v>
      </c>
      <c r="D22" s="106">
        <v>2</v>
      </c>
      <c r="E22" s="86">
        <v>2</v>
      </c>
      <c r="F22" s="87">
        <v>4</v>
      </c>
      <c r="G22" s="88">
        <v>0.15</v>
      </c>
      <c r="H22" s="80">
        <f t="shared" si="3"/>
        <v>240.15</v>
      </c>
      <c r="I22" s="77">
        <v>2</v>
      </c>
      <c r="J22" s="89">
        <f t="shared" si="4"/>
        <v>28</v>
      </c>
      <c r="K22" s="82">
        <f t="shared" si="5"/>
        <v>268.14999999999998</v>
      </c>
      <c r="L22" s="90">
        <f>IF(K22=0,0,K22/K32*1000)</f>
        <v>754.01400331805519</v>
      </c>
    </row>
    <row r="23" spans="1:12">
      <c r="A23">
        <v>7</v>
      </c>
      <c r="B23">
        <v>510</v>
      </c>
      <c r="C23" s="84" t="str">
        <f>VLOOKUP(E23,Dorsales!A:I,2,FALSE)</f>
        <v>José Antonio Orviz</v>
      </c>
      <c r="D23" s="106">
        <v>3</v>
      </c>
      <c r="E23" s="86">
        <v>3</v>
      </c>
      <c r="F23" s="87">
        <v>5</v>
      </c>
      <c r="G23" s="88">
        <v>7.0000000000000007E-2</v>
      </c>
      <c r="H23" s="80">
        <f t="shared" si="3"/>
        <v>300.07</v>
      </c>
      <c r="I23" s="91">
        <v>1</v>
      </c>
      <c r="J23" s="89">
        <f t="shared" si="4"/>
        <v>30</v>
      </c>
      <c r="K23" s="82">
        <f t="shared" si="5"/>
        <v>330.07</v>
      </c>
      <c r="L23" s="90">
        <f>IF(K23=0,0,K23/K32*1000)</f>
        <v>928.12754829457583</v>
      </c>
    </row>
    <row r="24" spans="1:12">
      <c r="A24">
        <v>7</v>
      </c>
      <c r="B24">
        <v>510</v>
      </c>
      <c r="C24" s="84" t="str">
        <f>VLOOKUP(E24,Dorsales!A:I,2,FALSE)</f>
        <v>Luis Antonio Presol</v>
      </c>
      <c r="D24" s="106">
        <v>4</v>
      </c>
      <c r="E24" s="86">
        <v>4</v>
      </c>
      <c r="F24" s="87">
        <v>5</v>
      </c>
      <c r="G24" s="88">
        <v>27.63</v>
      </c>
      <c r="H24" s="80">
        <f t="shared" si="3"/>
        <v>327.63</v>
      </c>
      <c r="I24" s="91">
        <v>2</v>
      </c>
      <c r="J24" s="89">
        <f t="shared" si="4"/>
        <v>28</v>
      </c>
      <c r="K24" s="82">
        <f t="shared" si="5"/>
        <v>355.63</v>
      </c>
      <c r="L24" s="90">
        <f>IF(K24=0,0,K24/K32*1000)</f>
        <v>1000</v>
      </c>
    </row>
    <row r="25" spans="1:12">
      <c r="A25">
        <v>7</v>
      </c>
      <c r="B25">
        <v>510</v>
      </c>
      <c r="C25" s="84" t="str">
        <f>VLOOKUP(E25,Dorsales!A:I,2,FALSE)</f>
        <v>Alejandro Gil</v>
      </c>
      <c r="D25" s="106">
        <v>5</v>
      </c>
      <c r="E25" s="86">
        <v>5</v>
      </c>
      <c r="F25" s="87">
        <v>3</v>
      </c>
      <c r="G25" s="88">
        <v>31.47</v>
      </c>
      <c r="H25" s="80">
        <f t="shared" si="3"/>
        <v>211.47</v>
      </c>
      <c r="I25" s="91"/>
      <c r="J25" s="89">
        <f t="shared" si="4"/>
        <v>0</v>
      </c>
      <c r="K25" s="82">
        <f t="shared" si="5"/>
        <v>211.47</v>
      </c>
      <c r="L25" s="90">
        <f>IF(K25=0,0,K25/K32*1000)</f>
        <v>594.63487332339798</v>
      </c>
    </row>
    <row r="26" spans="1:12">
      <c r="A26">
        <v>7</v>
      </c>
      <c r="B26">
        <v>510</v>
      </c>
      <c r="C26" s="84" t="str">
        <f>VLOOKUP(E26,Dorsales!A:I,2,FALSE)</f>
        <v>-------</v>
      </c>
      <c r="D26" s="106">
        <v>6</v>
      </c>
      <c r="E26" s="86"/>
      <c r="F26" s="87"/>
      <c r="G26" s="88"/>
      <c r="H26" s="80">
        <f t="shared" si="3"/>
        <v>0</v>
      </c>
      <c r="I26" s="91"/>
      <c r="J26" s="89">
        <f t="shared" si="4"/>
        <v>0</v>
      </c>
      <c r="K26" s="82">
        <f t="shared" si="5"/>
        <v>0</v>
      </c>
      <c r="L26" s="90">
        <f>IF(K26=0,0,K26/K32*1000)</f>
        <v>0</v>
      </c>
    </row>
    <row r="27" spans="1:12">
      <c r="A27">
        <v>7</v>
      </c>
      <c r="B27">
        <v>510</v>
      </c>
      <c r="C27" s="84" t="str">
        <f>VLOOKUP(E27,Dorsales!A:I,2,FALSE)</f>
        <v>-------</v>
      </c>
      <c r="D27" s="106">
        <v>7</v>
      </c>
      <c r="E27" s="86"/>
      <c r="F27" s="87"/>
      <c r="G27" s="88"/>
      <c r="H27" s="80">
        <f t="shared" si="3"/>
        <v>0</v>
      </c>
      <c r="I27" s="91"/>
      <c r="J27" s="89">
        <f t="shared" si="4"/>
        <v>0</v>
      </c>
      <c r="K27" s="82">
        <f t="shared" si="5"/>
        <v>0</v>
      </c>
      <c r="L27" s="90">
        <f>IF(K27=0,0,K27/K32*1000)</f>
        <v>0</v>
      </c>
    </row>
    <row r="28" spans="1:12">
      <c r="A28">
        <v>7</v>
      </c>
      <c r="B28">
        <v>510</v>
      </c>
      <c r="C28" s="84" t="str">
        <f>VLOOKUP(E28,Dorsales!A:I,2,FALSE)</f>
        <v>-------</v>
      </c>
      <c r="D28" s="106">
        <v>8</v>
      </c>
      <c r="E28" s="86"/>
      <c r="F28" s="87"/>
      <c r="G28" s="88"/>
      <c r="H28" s="80">
        <f t="shared" si="3"/>
        <v>0</v>
      </c>
      <c r="I28" s="91"/>
      <c r="J28" s="89">
        <f t="shared" si="4"/>
        <v>0</v>
      </c>
      <c r="K28" s="82">
        <f t="shared" si="5"/>
        <v>0</v>
      </c>
      <c r="L28" s="90">
        <f>IF(K28=0,0,K28/K32*1000)</f>
        <v>0</v>
      </c>
    </row>
    <row r="29" spans="1:12">
      <c r="A29">
        <v>7</v>
      </c>
      <c r="B29">
        <v>510</v>
      </c>
      <c r="C29" s="84" t="str">
        <f>VLOOKUP(E29,Dorsales!A:I,2,FALSE)</f>
        <v>-------</v>
      </c>
      <c r="D29" s="106">
        <v>9</v>
      </c>
      <c r="E29" s="86"/>
      <c r="F29" s="92"/>
      <c r="G29" s="88"/>
      <c r="H29" s="80">
        <f t="shared" si="3"/>
        <v>0</v>
      </c>
      <c r="I29" s="91"/>
      <c r="J29" s="89">
        <f t="shared" si="4"/>
        <v>0</v>
      </c>
      <c r="K29" s="82">
        <f t="shared" si="5"/>
        <v>0</v>
      </c>
      <c r="L29" s="90">
        <f>IF(K29=0,0,K29/K32*1000)</f>
        <v>0</v>
      </c>
    </row>
    <row r="30" spans="1:12">
      <c r="A30">
        <v>7</v>
      </c>
      <c r="B30">
        <v>510</v>
      </c>
      <c r="C30" s="93" t="str">
        <f>VLOOKUP(E30,Dorsales!A:I,2,FALSE)</f>
        <v>-------</v>
      </c>
      <c r="D30" s="94"/>
      <c r="E30" s="52"/>
      <c r="F30" s="92"/>
      <c r="G30" s="95"/>
      <c r="H30" s="80">
        <f t="shared" si="3"/>
        <v>0</v>
      </c>
      <c r="I30" s="86"/>
      <c r="J30" s="96">
        <f t="shared" si="4"/>
        <v>0</v>
      </c>
      <c r="K30" s="97">
        <f t="shared" si="5"/>
        <v>0</v>
      </c>
      <c r="L30" s="98">
        <f>IF(K30=0,0,K30/K32*1000)</f>
        <v>0</v>
      </c>
    </row>
    <row r="31" spans="1:12">
      <c r="D31" s="107"/>
      <c r="E31" s="108"/>
      <c r="F31" s="108"/>
      <c r="G31" s="109"/>
      <c r="H31" s="110"/>
      <c r="I31" s="108"/>
      <c r="J31" s="111"/>
      <c r="K31" s="65"/>
      <c r="L31" s="65"/>
    </row>
    <row r="32" spans="1:12">
      <c r="D32" s="99" t="s">
        <v>53</v>
      </c>
      <c r="E32" s="99"/>
      <c r="F32" s="100">
        <f>A21</f>
        <v>7</v>
      </c>
      <c r="G32" s="101"/>
      <c r="H32" s="102" t="s">
        <v>54</v>
      </c>
      <c r="I32" s="103"/>
      <c r="J32" s="103"/>
      <c r="K32" s="104">
        <f>MAX(K21:K30)</f>
        <v>355.63</v>
      </c>
      <c r="L32" s="65"/>
    </row>
    <row r="39" spans="1:12">
      <c r="D39" s="174" t="s">
        <v>39</v>
      </c>
      <c r="E39" s="174"/>
      <c r="F39" s="37"/>
      <c r="G39" s="175" t="s">
        <v>56</v>
      </c>
      <c r="H39" s="175"/>
      <c r="I39" s="175"/>
      <c r="J39" s="175"/>
      <c r="K39" s="175"/>
      <c r="L39" s="65"/>
    </row>
    <row r="40" spans="1:12">
      <c r="C40" s="67" t="s">
        <v>42</v>
      </c>
      <c r="D40" s="68" t="s">
        <v>43</v>
      </c>
      <c r="E40" s="73" t="s">
        <v>12</v>
      </c>
      <c r="F40" s="70" t="s">
        <v>45</v>
      </c>
      <c r="G40" s="71" t="s">
        <v>46</v>
      </c>
      <c r="H40" s="72" t="s">
        <v>47</v>
      </c>
      <c r="I40" s="73" t="s">
        <v>48</v>
      </c>
      <c r="J40" s="73" t="s">
        <v>49</v>
      </c>
      <c r="K40" s="74" t="s">
        <v>50</v>
      </c>
      <c r="L40" s="74" t="s">
        <v>51</v>
      </c>
    </row>
    <row r="41" spans="1:12">
      <c r="A41">
        <v>7</v>
      </c>
      <c r="B41">
        <v>510</v>
      </c>
      <c r="C41" s="75" t="str">
        <f>VLOOKUP(E41,Dorsales!A:I,2,FALSE)</f>
        <v>-------</v>
      </c>
      <c r="D41" s="105">
        <v>1</v>
      </c>
      <c r="E41" s="77"/>
      <c r="F41" s="78"/>
      <c r="G41" s="79"/>
      <c r="H41" s="80">
        <f t="shared" ref="H41:H50" si="6">IF((F41*60+G41)&gt;B41,0,IF(F41&gt;=A41,((A41*60*2)-F41*60-G41),F41*60+G41))</f>
        <v>0</v>
      </c>
      <c r="I41" s="77"/>
      <c r="J41" s="81">
        <f t="shared" ref="J41:J50" si="7">IF(H41&lt;30,0,IF(I41=0,0,IF(I41&gt;15,0,32-I41*2)))</f>
        <v>0</v>
      </c>
      <c r="K41" s="82">
        <f t="shared" ref="K41:K50" si="8">IF(I41&gt;100,0,H41+J41)</f>
        <v>0</v>
      </c>
      <c r="L41" s="83">
        <f>IF(K41=0,0,K41/K52*1000)</f>
        <v>0</v>
      </c>
    </row>
    <row r="42" spans="1:12">
      <c r="A42">
        <v>7</v>
      </c>
      <c r="B42">
        <v>510</v>
      </c>
      <c r="C42" s="84" t="str">
        <f>VLOOKUP(E42,Dorsales!A:I,2,FALSE)</f>
        <v>-------</v>
      </c>
      <c r="D42" s="106">
        <v>2</v>
      </c>
      <c r="E42" s="86"/>
      <c r="F42" s="87"/>
      <c r="G42" s="88"/>
      <c r="H42" s="80">
        <f t="shared" si="6"/>
        <v>0</v>
      </c>
      <c r="I42" s="77"/>
      <c r="J42" s="89">
        <f t="shared" si="7"/>
        <v>0</v>
      </c>
      <c r="K42" s="82">
        <f t="shared" si="8"/>
        <v>0</v>
      </c>
      <c r="L42" s="90">
        <f>IF(K42=0,0,K42/K52*1000)</f>
        <v>0</v>
      </c>
    </row>
    <row r="43" spans="1:12">
      <c r="A43">
        <v>7</v>
      </c>
      <c r="B43">
        <v>510</v>
      </c>
      <c r="C43" s="84" t="str">
        <f>VLOOKUP(E43,Dorsales!A:I,2,FALSE)</f>
        <v>-------</v>
      </c>
      <c r="D43" s="106">
        <v>3</v>
      </c>
      <c r="E43" s="86"/>
      <c r="F43" s="87"/>
      <c r="G43" s="88"/>
      <c r="H43" s="80">
        <f t="shared" si="6"/>
        <v>0</v>
      </c>
      <c r="I43" s="91"/>
      <c r="J43" s="89">
        <f t="shared" si="7"/>
        <v>0</v>
      </c>
      <c r="K43" s="82">
        <f t="shared" si="8"/>
        <v>0</v>
      </c>
      <c r="L43" s="90">
        <f>IF(K43=0,0,K43/K52*1000)</f>
        <v>0</v>
      </c>
    </row>
    <row r="44" spans="1:12">
      <c r="A44">
        <v>7</v>
      </c>
      <c r="B44">
        <v>510</v>
      </c>
      <c r="C44" s="84" t="str">
        <f>VLOOKUP(E44,Dorsales!A:I,2,FALSE)</f>
        <v>-------</v>
      </c>
      <c r="D44" s="106">
        <v>4</v>
      </c>
      <c r="E44" s="86"/>
      <c r="F44" s="87"/>
      <c r="G44" s="88"/>
      <c r="H44" s="80">
        <f t="shared" si="6"/>
        <v>0</v>
      </c>
      <c r="I44" s="91"/>
      <c r="J44" s="89">
        <f t="shared" si="7"/>
        <v>0</v>
      </c>
      <c r="K44" s="82">
        <f t="shared" si="8"/>
        <v>0</v>
      </c>
      <c r="L44" s="90">
        <f>IF(K44=0,0,K44/K52*1000)</f>
        <v>0</v>
      </c>
    </row>
    <row r="45" spans="1:12">
      <c r="A45">
        <v>7</v>
      </c>
      <c r="B45">
        <v>510</v>
      </c>
      <c r="C45" s="84" t="str">
        <f>VLOOKUP(E45,Dorsales!A:I,2,FALSE)</f>
        <v>-------</v>
      </c>
      <c r="D45" s="106">
        <v>5</v>
      </c>
      <c r="E45" s="86"/>
      <c r="F45" s="87"/>
      <c r="G45" s="88"/>
      <c r="H45" s="80">
        <f t="shared" si="6"/>
        <v>0</v>
      </c>
      <c r="I45" s="91"/>
      <c r="J45" s="89">
        <f t="shared" si="7"/>
        <v>0</v>
      </c>
      <c r="K45" s="82">
        <f t="shared" si="8"/>
        <v>0</v>
      </c>
      <c r="L45" s="90">
        <f>IF(K45=0,0,K45/K52*1000)</f>
        <v>0</v>
      </c>
    </row>
    <row r="46" spans="1:12">
      <c r="A46">
        <v>7</v>
      </c>
      <c r="B46">
        <v>510</v>
      </c>
      <c r="C46" s="84" t="str">
        <f>VLOOKUP(E46,Dorsales!A:I,2,FALSE)</f>
        <v>-------</v>
      </c>
      <c r="D46" s="106">
        <v>6</v>
      </c>
      <c r="E46" s="86"/>
      <c r="F46" s="87"/>
      <c r="G46" s="88"/>
      <c r="H46" s="80">
        <f t="shared" si="6"/>
        <v>0</v>
      </c>
      <c r="I46" s="91"/>
      <c r="J46" s="89">
        <f t="shared" si="7"/>
        <v>0</v>
      </c>
      <c r="K46" s="82">
        <f t="shared" si="8"/>
        <v>0</v>
      </c>
      <c r="L46" s="90">
        <f>IF(K46=0,0,K46/K52*1000)</f>
        <v>0</v>
      </c>
    </row>
    <row r="47" spans="1:12">
      <c r="A47">
        <v>7</v>
      </c>
      <c r="B47">
        <v>510</v>
      </c>
      <c r="C47" s="84" t="str">
        <f>VLOOKUP(E47,Dorsales!A:I,2,FALSE)</f>
        <v>-------</v>
      </c>
      <c r="D47" s="106">
        <v>7</v>
      </c>
      <c r="E47" s="86"/>
      <c r="F47" s="87"/>
      <c r="G47" s="88"/>
      <c r="H47" s="80">
        <f t="shared" si="6"/>
        <v>0</v>
      </c>
      <c r="I47" s="91"/>
      <c r="J47" s="89">
        <f t="shared" si="7"/>
        <v>0</v>
      </c>
      <c r="K47" s="82">
        <f t="shared" si="8"/>
        <v>0</v>
      </c>
      <c r="L47" s="90">
        <f>IF(K47=0,0,K47/K52*1000)</f>
        <v>0</v>
      </c>
    </row>
    <row r="48" spans="1:12">
      <c r="A48">
        <v>7</v>
      </c>
      <c r="B48">
        <v>510</v>
      </c>
      <c r="C48" s="84" t="str">
        <f>VLOOKUP(E48,Dorsales!A:I,2,FALSE)</f>
        <v>-------</v>
      </c>
      <c r="D48" s="106">
        <v>8</v>
      </c>
      <c r="E48" s="86"/>
      <c r="F48" s="87"/>
      <c r="G48" s="88"/>
      <c r="H48" s="80">
        <f t="shared" si="6"/>
        <v>0</v>
      </c>
      <c r="I48" s="91"/>
      <c r="J48" s="89">
        <f t="shared" si="7"/>
        <v>0</v>
      </c>
      <c r="K48" s="82">
        <f t="shared" si="8"/>
        <v>0</v>
      </c>
      <c r="L48" s="90">
        <f>IF(K48=0,0,K48/K52*1000)</f>
        <v>0</v>
      </c>
    </row>
    <row r="49" spans="1:12">
      <c r="A49">
        <v>7</v>
      </c>
      <c r="B49">
        <v>510</v>
      </c>
      <c r="C49" s="84" t="str">
        <f>VLOOKUP(E49,Dorsales!A:I,2,FALSE)</f>
        <v>-------</v>
      </c>
      <c r="D49" s="106">
        <v>9</v>
      </c>
      <c r="E49" s="86"/>
      <c r="F49" s="92"/>
      <c r="G49" s="88"/>
      <c r="H49" s="80">
        <f t="shared" si="6"/>
        <v>0</v>
      </c>
      <c r="I49" s="91"/>
      <c r="J49" s="89">
        <f t="shared" si="7"/>
        <v>0</v>
      </c>
      <c r="K49" s="82">
        <f t="shared" si="8"/>
        <v>0</v>
      </c>
      <c r="L49" s="90">
        <f>IF(K49=0,0,K49/K52*1000)</f>
        <v>0</v>
      </c>
    </row>
    <row r="50" spans="1:12">
      <c r="A50">
        <v>7</v>
      </c>
      <c r="B50">
        <v>510</v>
      </c>
      <c r="C50" s="93" t="str">
        <f>VLOOKUP(E50,Dorsales!A:I,2,FALSE)</f>
        <v>-------</v>
      </c>
      <c r="D50" s="94"/>
      <c r="E50" s="52"/>
      <c r="F50" s="92"/>
      <c r="G50" s="95"/>
      <c r="H50" s="80">
        <f t="shared" si="6"/>
        <v>0</v>
      </c>
      <c r="I50" s="86"/>
      <c r="J50" s="96">
        <f t="shared" si="7"/>
        <v>0</v>
      </c>
      <c r="K50" s="97">
        <f t="shared" si="8"/>
        <v>0</v>
      </c>
      <c r="L50" s="98">
        <f>IF(K50=0,0,K50/K52*1000)</f>
        <v>0</v>
      </c>
    </row>
    <row r="51" spans="1:12">
      <c r="D51" s="107"/>
      <c r="E51" s="108"/>
      <c r="F51" s="108"/>
      <c r="G51" s="109"/>
      <c r="H51" s="110"/>
      <c r="I51" s="108"/>
      <c r="J51" s="111"/>
      <c r="K51" s="65"/>
      <c r="L51" s="65"/>
    </row>
    <row r="52" spans="1:12">
      <c r="D52" s="99" t="s">
        <v>53</v>
      </c>
      <c r="E52" s="99"/>
      <c r="F52" s="100">
        <f>A41</f>
        <v>7</v>
      </c>
      <c r="G52" s="101"/>
      <c r="H52" s="102" t="s">
        <v>54</v>
      </c>
      <c r="I52" s="103"/>
      <c r="J52" s="103"/>
      <c r="K52" s="104">
        <f>MAX(K41:K50)</f>
        <v>0</v>
      </c>
      <c r="L52" s="65"/>
    </row>
    <row r="59" spans="1:12">
      <c r="D59" s="174" t="s">
        <v>39</v>
      </c>
      <c r="E59" s="174"/>
      <c r="F59" s="37"/>
      <c r="G59" s="175" t="s">
        <v>57</v>
      </c>
      <c r="H59" s="175"/>
      <c r="I59" s="175"/>
      <c r="J59" s="175"/>
      <c r="K59" s="175"/>
      <c r="L59" s="65"/>
    </row>
    <row r="60" spans="1:12">
      <c r="C60" s="67" t="s">
        <v>42</v>
      </c>
      <c r="D60" s="68" t="s">
        <v>43</v>
      </c>
      <c r="E60" s="73" t="s">
        <v>12</v>
      </c>
      <c r="F60" s="70" t="s">
        <v>45</v>
      </c>
      <c r="G60" s="71" t="s">
        <v>46</v>
      </c>
      <c r="H60" s="72" t="s">
        <v>47</v>
      </c>
      <c r="I60" s="73" t="s">
        <v>48</v>
      </c>
      <c r="J60" s="73" t="s">
        <v>49</v>
      </c>
      <c r="K60" s="74" t="s">
        <v>50</v>
      </c>
      <c r="L60" s="74" t="s">
        <v>51</v>
      </c>
    </row>
    <row r="61" spans="1:12">
      <c r="A61">
        <v>7</v>
      </c>
      <c r="B61">
        <v>510</v>
      </c>
      <c r="C61" s="75" t="str">
        <f>VLOOKUP(E61,Dorsales!A:I,2,FALSE)</f>
        <v>-------</v>
      </c>
      <c r="D61" s="105">
        <v>1</v>
      </c>
      <c r="E61" s="77"/>
      <c r="F61" s="78"/>
      <c r="G61" s="79"/>
      <c r="H61" s="80">
        <f t="shared" ref="H61:H70" si="9">IF((F61*60+G61)&gt;B61,0,IF(F61&gt;=A61,((A61*60*2)-F61*60-G61),F61*60+G61))</f>
        <v>0</v>
      </c>
      <c r="I61" s="77"/>
      <c r="J61" s="81">
        <f t="shared" ref="J61:J70" si="10">IF(H61&lt;30,0,IF(I61=0,0,IF(I61&gt;15,0,32-I61*2)))</f>
        <v>0</v>
      </c>
      <c r="K61" s="82">
        <f t="shared" ref="K61:K70" si="11">IF(I61&gt;100,0,H61+J61)</f>
        <v>0</v>
      </c>
      <c r="L61" s="83">
        <f>IF(K61=0,0,K61/K72*1000)</f>
        <v>0</v>
      </c>
    </row>
    <row r="62" spans="1:12">
      <c r="A62">
        <v>7</v>
      </c>
      <c r="B62">
        <v>510</v>
      </c>
      <c r="C62" s="84" t="str">
        <f>VLOOKUP(E62,Dorsales!A:I,2,FALSE)</f>
        <v>-------</v>
      </c>
      <c r="D62" s="106">
        <v>2</v>
      </c>
      <c r="E62" s="86"/>
      <c r="F62" s="87"/>
      <c r="G62" s="88"/>
      <c r="H62" s="80">
        <f t="shared" si="9"/>
        <v>0</v>
      </c>
      <c r="I62" s="77"/>
      <c r="J62" s="89">
        <f t="shared" si="10"/>
        <v>0</v>
      </c>
      <c r="K62" s="82">
        <f t="shared" si="11"/>
        <v>0</v>
      </c>
      <c r="L62" s="90">
        <f>IF(K62=0,0,K62/K72*1000)</f>
        <v>0</v>
      </c>
    </row>
    <row r="63" spans="1:12">
      <c r="A63">
        <v>7</v>
      </c>
      <c r="B63">
        <v>510</v>
      </c>
      <c r="C63" s="84" t="str">
        <f>VLOOKUP(E63,Dorsales!A:I,2,FALSE)</f>
        <v>-------</v>
      </c>
      <c r="D63" s="106">
        <v>3</v>
      </c>
      <c r="E63" s="86"/>
      <c r="F63" s="87"/>
      <c r="G63" s="88"/>
      <c r="H63" s="80">
        <f t="shared" si="9"/>
        <v>0</v>
      </c>
      <c r="I63" s="91"/>
      <c r="J63" s="89">
        <f t="shared" si="10"/>
        <v>0</v>
      </c>
      <c r="K63" s="82">
        <f t="shared" si="11"/>
        <v>0</v>
      </c>
      <c r="L63" s="90">
        <f>IF(K63=0,0,K63/K72*1000)</f>
        <v>0</v>
      </c>
    </row>
    <row r="64" spans="1:12">
      <c r="A64">
        <v>7</v>
      </c>
      <c r="B64">
        <v>510</v>
      </c>
      <c r="C64" s="84" t="str">
        <f>VLOOKUP(E64,Dorsales!A:I,2,FALSE)</f>
        <v>-------</v>
      </c>
      <c r="D64" s="106">
        <v>4</v>
      </c>
      <c r="E64" s="86"/>
      <c r="F64" s="87"/>
      <c r="G64" s="88"/>
      <c r="H64" s="80">
        <f t="shared" si="9"/>
        <v>0</v>
      </c>
      <c r="I64" s="91"/>
      <c r="J64" s="89">
        <f t="shared" si="10"/>
        <v>0</v>
      </c>
      <c r="K64" s="82">
        <f t="shared" si="11"/>
        <v>0</v>
      </c>
      <c r="L64" s="90">
        <f>IF(K64=0,0,K64/K72*1000)</f>
        <v>0</v>
      </c>
    </row>
    <row r="65" spans="1:12">
      <c r="A65">
        <v>7</v>
      </c>
      <c r="B65">
        <v>510</v>
      </c>
      <c r="C65" s="84" t="str">
        <f>VLOOKUP(E65,Dorsales!A:I,2,FALSE)</f>
        <v>-------</v>
      </c>
      <c r="D65" s="106">
        <v>5</v>
      </c>
      <c r="E65" s="86"/>
      <c r="F65" s="87"/>
      <c r="G65" s="88"/>
      <c r="H65" s="80">
        <f t="shared" si="9"/>
        <v>0</v>
      </c>
      <c r="I65" s="91"/>
      <c r="J65" s="89">
        <f t="shared" si="10"/>
        <v>0</v>
      </c>
      <c r="K65" s="82">
        <f t="shared" si="11"/>
        <v>0</v>
      </c>
      <c r="L65" s="90">
        <f>IF(K65=0,0,K65/K72*1000)</f>
        <v>0</v>
      </c>
    </row>
    <row r="66" spans="1:12">
      <c r="A66">
        <v>7</v>
      </c>
      <c r="B66">
        <v>510</v>
      </c>
      <c r="C66" s="84" t="str">
        <f>VLOOKUP(E66,Dorsales!A:I,2,FALSE)</f>
        <v>-------</v>
      </c>
      <c r="D66" s="106">
        <v>6</v>
      </c>
      <c r="E66" s="86"/>
      <c r="F66" s="87"/>
      <c r="G66" s="88"/>
      <c r="H66" s="80">
        <f t="shared" si="9"/>
        <v>0</v>
      </c>
      <c r="I66" s="91"/>
      <c r="J66" s="89">
        <f t="shared" si="10"/>
        <v>0</v>
      </c>
      <c r="K66" s="82">
        <f t="shared" si="11"/>
        <v>0</v>
      </c>
      <c r="L66" s="90">
        <f>IF(K66=0,0,K66/K72*1000)</f>
        <v>0</v>
      </c>
    </row>
    <row r="67" spans="1:12">
      <c r="A67">
        <v>7</v>
      </c>
      <c r="B67">
        <v>510</v>
      </c>
      <c r="C67" s="84" t="str">
        <f>VLOOKUP(E67,Dorsales!A:I,2,FALSE)</f>
        <v>-------</v>
      </c>
      <c r="D67" s="106">
        <v>7</v>
      </c>
      <c r="E67" s="86"/>
      <c r="F67" s="87"/>
      <c r="G67" s="88"/>
      <c r="H67" s="80">
        <f t="shared" si="9"/>
        <v>0</v>
      </c>
      <c r="I67" s="91"/>
      <c r="J67" s="89">
        <f t="shared" si="10"/>
        <v>0</v>
      </c>
      <c r="K67" s="82">
        <f t="shared" si="11"/>
        <v>0</v>
      </c>
      <c r="L67" s="90">
        <f>IF(K67=0,0,K67/K72*1000)</f>
        <v>0</v>
      </c>
    </row>
    <row r="68" spans="1:12">
      <c r="A68">
        <v>7</v>
      </c>
      <c r="B68">
        <v>510</v>
      </c>
      <c r="C68" s="84" t="str">
        <f>VLOOKUP(E68,Dorsales!A:I,2,FALSE)</f>
        <v>-------</v>
      </c>
      <c r="D68" s="106">
        <v>8</v>
      </c>
      <c r="E68" s="86"/>
      <c r="F68" s="87"/>
      <c r="G68" s="88"/>
      <c r="H68" s="80">
        <f t="shared" si="9"/>
        <v>0</v>
      </c>
      <c r="I68" s="91"/>
      <c r="J68" s="89">
        <f t="shared" si="10"/>
        <v>0</v>
      </c>
      <c r="K68" s="82">
        <f t="shared" si="11"/>
        <v>0</v>
      </c>
      <c r="L68" s="90">
        <f>IF(K68=0,0,K68/K72*1000)</f>
        <v>0</v>
      </c>
    </row>
    <row r="69" spans="1:12">
      <c r="A69">
        <v>7</v>
      </c>
      <c r="B69">
        <v>510</v>
      </c>
      <c r="C69" s="84" t="str">
        <f>VLOOKUP(E69,Dorsales!A:I,2,FALSE)</f>
        <v>-------</v>
      </c>
      <c r="D69" s="106">
        <v>9</v>
      </c>
      <c r="E69" s="86"/>
      <c r="F69" s="92"/>
      <c r="G69" s="88"/>
      <c r="H69" s="80">
        <f t="shared" si="9"/>
        <v>0</v>
      </c>
      <c r="I69" s="91"/>
      <c r="J69" s="89">
        <f t="shared" si="10"/>
        <v>0</v>
      </c>
      <c r="K69" s="82">
        <f t="shared" si="11"/>
        <v>0</v>
      </c>
      <c r="L69" s="90">
        <f>IF(K69=0,0,K69/K72*1000)</f>
        <v>0</v>
      </c>
    </row>
    <row r="70" spans="1:12">
      <c r="A70">
        <v>7</v>
      </c>
      <c r="B70">
        <v>510</v>
      </c>
      <c r="C70" s="93" t="str">
        <f>VLOOKUP(E70,Dorsales!A:I,2,FALSE)</f>
        <v>-------</v>
      </c>
      <c r="D70" s="94"/>
      <c r="E70" s="52"/>
      <c r="F70" s="92"/>
      <c r="G70" s="95"/>
      <c r="H70" s="80">
        <f t="shared" si="9"/>
        <v>0</v>
      </c>
      <c r="I70" s="86"/>
      <c r="J70" s="96">
        <f t="shared" si="10"/>
        <v>0</v>
      </c>
      <c r="K70" s="97">
        <f t="shared" si="11"/>
        <v>0</v>
      </c>
      <c r="L70" s="98">
        <f>IF(K70=0,0,K70/K72*1000)</f>
        <v>0</v>
      </c>
    </row>
    <row r="71" spans="1:12">
      <c r="D71" s="107"/>
      <c r="E71" s="108"/>
      <c r="F71" s="108"/>
      <c r="G71" s="109"/>
      <c r="H71" s="110"/>
      <c r="I71" s="108"/>
      <c r="J71" s="111"/>
      <c r="K71" s="65"/>
      <c r="L71" s="65"/>
    </row>
    <row r="72" spans="1:12">
      <c r="D72" s="99" t="s">
        <v>53</v>
      </c>
      <c r="E72" s="99"/>
      <c r="F72" s="100">
        <f>A61</f>
        <v>7</v>
      </c>
      <c r="G72" s="101"/>
      <c r="H72" s="102" t="s">
        <v>54</v>
      </c>
      <c r="I72" s="103"/>
      <c r="J72" s="103"/>
      <c r="K72" s="104">
        <f>MAX(K61:K70)</f>
        <v>0</v>
      </c>
      <c r="L72" s="65"/>
    </row>
    <row r="79" spans="1:12">
      <c r="D79" s="174" t="s">
        <v>39</v>
      </c>
      <c r="E79" s="174"/>
      <c r="F79" s="37"/>
      <c r="G79" s="175" t="s">
        <v>58</v>
      </c>
      <c r="H79" s="175"/>
      <c r="I79" s="175"/>
      <c r="J79" s="175"/>
      <c r="K79" s="175"/>
      <c r="L79" s="65"/>
    </row>
    <row r="80" spans="1:12">
      <c r="C80" s="67" t="s">
        <v>42</v>
      </c>
      <c r="D80" s="68" t="s">
        <v>43</v>
      </c>
      <c r="E80" s="73" t="s">
        <v>12</v>
      </c>
      <c r="F80" s="70" t="s">
        <v>45</v>
      </c>
      <c r="G80" s="71" t="s">
        <v>46</v>
      </c>
      <c r="H80" s="72" t="s">
        <v>47</v>
      </c>
      <c r="I80" s="73" t="s">
        <v>48</v>
      </c>
      <c r="J80" s="73" t="s">
        <v>49</v>
      </c>
      <c r="K80" s="74" t="s">
        <v>50</v>
      </c>
      <c r="L80" s="74" t="s">
        <v>51</v>
      </c>
    </row>
    <row r="81" spans="1:12">
      <c r="A81">
        <v>7</v>
      </c>
      <c r="B81">
        <v>510</v>
      </c>
      <c r="C81" s="75" t="str">
        <f>VLOOKUP(E81,Dorsales!A:I,2,FALSE)</f>
        <v>-------</v>
      </c>
      <c r="D81" s="76"/>
      <c r="E81" s="77"/>
      <c r="F81" s="78"/>
      <c r="G81" s="79"/>
      <c r="H81" s="80">
        <f t="shared" ref="H81:H90" si="12">IF((F81*60+G81)&gt;B81,0,IF(F81&gt;=A81,((A81*60*2)-F81*60-G81),F81*60+G81))</f>
        <v>0</v>
      </c>
      <c r="I81" s="77"/>
      <c r="J81" s="81">
        <f t="shared" ref="J81:J90" si="13">IF(H81&lt;30,0,IF(I81=0,0,IF(I81&gt;15,0,32-I81*2)))</f>
        <v>0</v>
      </c>
      <c r="K81" s="82">
        <f t="shared" ref="K81:K90" si="14">IF(I81&gt;100,0,H81+J81)</f>
        <v>0</v>
      </c>
      <c r="L81" s="83">
        <f>IF(K81=0,0,K81/K92*1000)</f>
        <v>0</v>
      </c>
    </row>
    <row r="82" spans="1:12">
      <c r="A82">
        <v>7</v>
      </c>
      <c r="B82">
        <v>510</v>
      </c>
      <c r="C82" s="84" t="str">
        <f>VLOOKUP(E82,Dorsales!A:I,2,FALSE)</f>
        <v>-------</v>
      </c>
      <c r="D82" s="85"/>
      <c r="E82" s="86"/>
      <c r="F82" s="87"/>
      <c r="G82" s="88"/>
      <c r="H82" s="80">
        <f t="shared" si="12"/>
        <v>0</v>
      </c>
      <c r="I82" s="77"/>
      <c r="J82" s="89">
        <f t="shared" si="13"/>
        <v>0</v>
      </c>
      <c r="K82" s="82">
        <f t="shared" si="14"/>
        <v>0</v>
      </c>
      <c r="L82" s="90">
        <f>IF(K82=0,0,K82/K92*1000)</f>
        <v>0</v>
      </c>
    </row>
    <row r="83" spans="1:12">
      <c r="A83">
        <v>7</v>
      </c>
      <c r="B83">
        <v>510</v>
      </c>
      <c r="C83" s="84" t="str">
        <f>VLOOKUP(E83,Dorsales!A:I,2,FALSE)</f>
        <v>-------</v>
      </c>
      <c r="D83" s="85"/>
      <c r="E83" s="86"/>
      <c r="F83" s="87"/>
      <c r="G83" s="88"/>
      <c r="H83" s="80">
        <f t="shared" si="12"/>
        <v>0</v>
      </c>
      <c r="I83" s="91"/>
      <c r="J83" s="89">
        <f t="shared" si="13"/>
        <v>0</v>
      </c>
      <c r="K83" s="82">
        <f t="shared" si="14"/>
        <v>0</v>
      </c>
      <c r="L83" s="90">
        <f>IF(K83=0,0,K83/K92*1000)</f>
        <v>0</v>
      </c>
    </row>
    <row r="84" spans="1:12">
      <c r="A84">
        <v>7</v>
      </c>
      <c r="B84">
        <v>510</v>
      </c>
      <c r="C84" s="84" t="str">
        <f>VLOOKUP(E84,Dorsales!A:I,2,FALSE)</f>
        <v>-------</v>
      </c>
      <c r="D84" s="85"/>
      <c r="E84" s="86"/>
      <c r="F84" s="87"/>
      <c r="G84" s="88"/>
      <c r="H84" s="80">
        <f t="shared" si="12"/>
        <v>0</v>
      </c>
      <c r="I84" s="91"/>
      <c r="J84" s="89">
        <f t="shared" si="13"/>
        <v>0</v>
      </c>
      <c r="K84" s="82">
        <f t="shared" si="14"/>
        <v>0</v>
      </c>
      <c r="L84" s="90">
        <f>IF(K84=0,0,K84/K92*1000)</f>
        <v>0</v>
      </c>
    </row>
    <row r="85" spans="1:12">
      <c r="A85">
        <v>7</v>
      </c>
      <c r="B85">
        <v>510</v>
      </c>
      <c r="C85" s="84" t="str">
        <f>VLOOKUP(E85,Dorsales!A:I,2,FALSE)</f>
        <v>-------</v>
      </c>
      <c r="D85" s="85"/>
      <c r="E85" s="86"/>
      <c r="F85" s="87"/>
      <c r="G85" s="88"/>
      <c r="H85" s="80">
        <f t="shared" si="12"/>
        <v>0</v>
      </c>
      <c r="I85" s="91"/>
      <c r="J85" s="89">
        <f t="shared" si="13"/>
        <v>0</v>
      </c>
      <c r="K85" s="82">
        <f t="shared" si="14"/>
        <v>0</v>
      </c>
      <c r="L85" s="90">
        <f>IF(K85=0,0,K85/K92*1000)</f>
        <v>0</v>
      </c>
    </row>
    <row r="86" spans="1:12">
      <c r="A86">
        <v>7</v>
      </c>
      <c r="B86">
        <v>510</v>
      </c>
      <c r="C86" s="84" t="str">
        <f>VLOOKUP(E86,Dorsales!A:I,2,FALSE)</f>
        <v>-------</v>
      </c>
      <c r="D86" s="85"/>
      <c r="E86" s="86"/>
      <c r="F86" s="87"/>
      <c r="G86" s="88"/>
      <c r="H86" s="80">
        <f t="shared" si="12"/>
        <v>0</v>
      </c>
      <c r="I86" s="91"/>
      <c r="J86" s="89">
        <f t="shared" si="13"/>
        <v>0</v>
      </c>
      <c r="K86" s="82">
        <f t="shared" si="14"/>
        <v>0</v>
      </c>
      <c r="L86" s="90">
        <f>IF(K86=0,0,K86/K92*1000)</f>
        <v>0</v>
      </c>
    </row>
    <row r="87" spans="1:12">
      <c r="A87">
        <v>7</v>
      </c>
      <c r="B87">
        <v>510</v>
      </c>
      <c r="C87" s="84" t="str">
        <f>VLOOKUP(E87,Dorsales!A:I,2,FALSE)</f>
        <v>-------</v>
      </c>
      <c r="D87" s="85"/>
      <c r="E87" s="86"/>
      <c r="F87" s="87"/>
      <c r="G87" s="88"/>
      <c r="H87" s="80">
        <f t="shared" si="12"/>
        <v>0</v>
      </c>
      <c r="I87" s="91"/>
      <c r="J87" s="89">
        <f t="shared" si="13"/>
        <v>0</v>
      </c>
      <c r="K87" s="82">
        <f t="shared" si="14"/>
        <v>0</v>
      </c>
      <c r="L87" s="90">
        <f>IF(K87=0,0,K87/K92*1000)</f>
        <v>0</v>
      </c>
    </row>
    <row r="88" spans="1:12">
      <c r="A88">
        <v>7</v>
      </c>
      <c r="B88">
        <v>510</v>
      </c>
      <c r="C88" s="84" t="str">
        <f>VLOOKUP(E88,Dorsales!A:I,2,FALSE)</f>
        <v>-------</v>
      </c>
      <c r="D88" s="85"/>
      <c r="E88" s="86"/>
      <c r="F88" s="87"/>
      <c r="G88" s="88"/>
      <c r="H88" s="80">
        <f t="shared" si="12"/>
        <v>0</v>
      </c>
      <c r="I88" s="91"/>
      <c r="J88" s="89">
        <f t="shared" si="13"/>
        <v>0</v>
      </c>
      <c r="K88" s="82">
        <f t="shared" si="14"/>
        <v>0</v>
      </c>
      <c r="L88" s="90">
        <f>IF(K88=0,0,K88/K92*1000)</f>
        <v>0</v>
      </c>
    </row>
    <row r="89" spans="1:12">
      <c r="A89">
        <v>7</v>
      </c>
      <c r="B89">
        <v>510</v>
      </c>
      <c r="C89" s="84" t="str">
        <f>VLOOKUP(E89,Dorsales!A:I,2,FALSE)</f>
        <v>-------</v>
      </c>
      <c r="D89" s="85"/>
      <c r="E89" s="86"/>
      <c r="F89" s="92"/>
      <c r="G89" s="88"/>
      <c r="H89" s="80">
        <f t="shared" si="12"/>
        <v>0</v>
      </c>
      <c r="I89" s="91"/>
      <c r="J89" s="89">
        <f t="shared" si="13"/>
        <v>0</v>
      </c>
      <c r="K89" s="82">
        <f t="shared" si="14"/>
        <v>0</v>
      </c>
      <c r="L89" s="90">
        <f>IF(K89=0,0,K89/K92*1000)</f>
        <v>0</v>
      </c>
    </row>
    <row r="90" spans="1:12">
      <c r="A90">
        <v>7</v>
      </c>
      <c r="B90">
        <v>510</v>
      </c>
      <c r="C90" s="93" t="str">
        <f>VLOOKUP(E90,Dorsales!A:I,2,FALSE)</f>
        <v>-------</v>
      </c>
      <c r="D90" s="94"/>
      <c r="E90" s="52"/>
      <c r="F90" s="92"/>
      <c r="G90" s="95"/>
      <c r="H90" s="80">
        <f t="shared" si="12"/>
        <v>0</v>
      </c>
      <c r="I90" s="86"/>
      <c r="J90" s="96">
        <f t="shared" si="13"/>
        <v>0</v>
      </c>
      <c r="K90" s="97">
        <f t="shared" si="14"/>
        <v>0</v>
      </c>
      <c r="L90" s="98">
        <f>IF(K90=0,0,K90/K92*1000)</f>
        <v>0</v>
      </c>
    </row>
    <row r="91" spans="1:12">
      <c r="D91" s="107"/>
      <c r="E91" s="108"/>
      <c r="F91" s="108"/>
      <c r="G91" s="109"/>
      <c r="H91" s="110"/>
      <c r="I91" s="108"/>
      <c r="J91" s="111"/>
      <c r="K91" s="65"/>
      <c r="L91" s="65"/>
    </row>
    <row r="92" spans="1:12">
      <c r="D92" s="99" t="s">
        <v>53</v>
      </c>
      <c r="E92" s="99"/>
      <c r="F92" s="100">
        <f>A81</f>
        <v>7</v>
      </c>
      <c r="G92" s="101"/>
      <c r="H92" s="102" t="s">
        <v>54</v>
      </c>
      <c r="I92" s="103"/>
      <c r="J92" s="103"/>
      <c r="K92" s="104">
        <f>MAX(K81:K90)</f>
        <v>0</v>
      </c>
      <c r="L92" s="65"/>
    </row>
    <row r="101" spans="5:5" hidden="1">
      <c r="E101">
        <v>1</v>
      </c>
    </row>
    <row r="102" spans="5:5" hidden="1">
      <c r="E102">
        <v>2</v>
      </c>
    </row>
    <row r="103" spans="5:5" hidden="1">
      <c r="E103">
        <v>3</v>
      </c>
    </row>
    <row r="104" spans="5:5" hidden="1">
      <c r="E104">
        <v>4</v>
      </c>
    </row>
    <row r="105" spans="5:5" hidden="1">
      <c r="E105">
        <v>5</v>
      </c>
    </row>
    <row r="106" spans="5:5" hidden="1">
      <c r="E106">
        <v>6</v>
      </c>
    </row>
    <row r="107" spans="5:5" hidden="1">
      <c r="E107">
        <v>7</v>
      </c>
    </row>
    <row r="108" spans="5:5" hidden="1">
      <c r="E108">
        <v>8</v>
      </c>
    </row>
    <row r="109" spans="5:5" hidden="1">
      <c r="E109">
        <v>9</v>
      </c>
    </row>
    <row r="110" spans="5:5" hidden="1">
      <c r="E110">
        <v>10</v>
      </c>
    </row>
    <row r="111" spans="5:5" hidden="1">
      <c r="E111">
        <v>11</v>
      </c>
    </row>
    <row r="112" spans="5:5" hidden="1">
      <c r="E112">
        <v>12</v>
      </c>
    </row>
    <row r="113" spans="5:5" hidden="1">
      <c r="E113">
        <v>13</v>
      </c>
    </row>
    <row r="114" spans="5:5" hidden="1">
      <c r="E114">
        <v>14</v>
      </c>
    </row>
    <row r="115" spans="5:5" hidden="1">
      <c r="E115">
        <v>15</v>
      </c>
    </row>
    <row r="116" spans="5:5" hidden="1">
      <c r="E116">
        <v>16</v>
      </c>
    </row>
    <row r="117" spans="5:5" hidden="1">
      <c r="E117">
        <v>17</v>
      </c>
    </row>
    <row r="118" spans="5:5" hidden="1">
      <c r="E118">
        <v>18</v>
      </c>
    </row>
    <row r="119" spans="5:5" hidden="1">
      <c r="E119">
        <v>19</v>
      </c>
    </row>
    <row r="120" spans="5:5" hidden="1">
      <c r="E120">
        <v>20</v>
      </c>
    </row>
    <row r="121" spans="5:5" hidden="1">
      <c r="E121">
        <v>21</v>
      </c>
    </row>
    <row r="122" spans="5:5" hidden="1">
      <c r="E122">
        <v>22</v>
      </c>
    </row>
    <row r="123" spans="5:5" hidden="1">
      <c r="E123">
        <v>23</v>
      </c>
    </row>
    <row r="124" spans="5:5" hidden="1">
      <c r="E124">
        <v>24</v>
      </c>
    </row>
    <row r="125" spans="5:5" hidden="1">
      <c r="E125">
        <v>25</v>
      </c>
    </row>
    <row r="126" spans="5:5" hidden="1">
      <c r="E126">
        <v>26</v>
      </c>
    </row>
    <row r="127" spans="5:5" hidden="1">
      <c r="E127">
        <v>27</v>
      </c>
    </row>
    <row r="128" spans="5:5" hidden="1">
      <c r="E128">
        <v>28</v>
      </c>
    </row>
    <row r="129" spans="5:5" hidden="1">
      <c r="E129">
        <v>29</v>
      </c>
    </row>
    <row r="130" spans="5:5" hidden="1">
      <c r="E130">
        <v>30</v>
      </c>
    </row>
    <row r="131" spans="5:5" hidden="1">
      <c r="E131">
        <v>31</v>
      </c>
    </row>
    <row r="132" spans="5:5" hidden="1">
      <c r="E132">
        <v>32</v>
      </c>
    </row>
    <row r="133" spans="5:5" hidden="1">
      <c r="E133">
        <v>33</v>
      </c>
    </row>
    <row r="134" spans="5:5" hidden="1">
      <c r="E134">
        <v>34</v>
      </c>
    </row>
    <row r="135" spans="5:5" hidden="1">
      <c r="E135">
        <v>35</v>
      </c>
    </row>
    <row r="136" spans="5:5" hidden="1">
      <c r="E136">
        <v>36</v>
      </c>
    </row>
    <row r="137" spans="5:5" hidden="1">
      <c r="E137">
        <v>37</v>
      </c>
    </row>
    <row r="138" spans="5:5" hidden="1">
      <c r="E138">
        <v>38</v>
      </c>
    </row>
    <row r="139" spans="5:5" hidden="1">
      <c r="E139">
        <v>39</v>
      </c>
    </row>
    <row r="140" spans="5:5" hidden="1">
      <c r="E140">
        <v>40</v>
      </c>
    </row>
  </sheetData>
  <sheetProtection sheet="1"/>
  <mergeCells count="11">
    <mergeCell ref="D59:E59"/>
    <mergeCell ref="G59:K59"/>
    <mergeCell ref="D79:E79"/>
    <mergeCell ref="G79:K79"/>
    <mergeCell ref="D1:E1"/>
    <mergeCell ref="G1:K1"/>
    <mergeCell ref="D13:J13"/>
    <mergeCell ref="D19:E19"/>
    <mergeCell ref="G19:K19"/>
    <mergeCell ref="D39:E39"/>
    <mergeCell ref="G39:K39"/>
  </mergeCells>
  <conditionalFormatting sqref="F3:F12 F21:F30 F41:F50 F61:F70 F81:F90">
    <cfRule type="cellIs" priority="1" stopIfTrue="1" operator="between">
      <formula>0</formula>
      <formula>7</formula>
    </cfRule>
  </conditionalFormatting>
  <dataValidations count="4">
    <dataValidation type="whole" allowBlank="1" showInputMessage="1" showErrorMessage="1" errorTitle="No válido" error="Debe introducir un valor entero entre 0 y 7" promptTitle="Nota" prompt="Introducir minutos entre 0 y 7" sqref="F3:F12 F21:F30 F41:F50 F61:F70 F81:F90">
      <formula1>0</formula1>
      <formula2>7</formula2>
    </dataValidation>
    <dataValidation type="decimal" allowBlank="1" showInputMessage="1" showErrorMessage="1" errorTitle="Valor inválido" error="Máximo 59,99" promptTitle="Nota" prompt="seg,cent_x000a_00,00" sqref="G3:G12 G21:G30 G41:G50 G61:G70 G81:G90">
      <formula1>0</formula1>
      <formula2>59.99</formula2>
    </dataValidation>
    <dataValidation type="whole" allowBlank="1" showInputMessage="1" showErrorMessage="1" promptTitle="Nota" prompt="Metros aterrizaje_x000a_1 a 15 (ó 0)" sqref="I4:I12 I22:I30 I42:I50 I62:I70 I82:I90">
      <formula1>0</formula1>
      <formula2>15</formula2>
    </dataValidation>
    <dataValidation type="whole" allowBlank="1" showInputMessage="1" showErrorMessage="1" errorTitle="Nota" error="Solo 0 a 15" promptTitle="Nota" prompt="Metros aterrizaje_x000a_1 a 15 (ó 0)" sqref="I3 I21 I41 I61 I81">
      <formula1>0</formula1>
      <formula2>15</formula2>
    </dataValidation>
  </dataValidations>
  <pageMargins left="0.74791666666666667" right="0.74791666666666667" top="0.98402777777777772" bottom="0.98402777777777772" header="0.51180555555555551" footer="0.51180555555555551"/>
  <pageSetup paperSize="9" firstPageNumber="0"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sheetPr codeName="Sheet7"/>
  <dimension ref="A1:P140"/>
  <sheetViews>
    <sheetView topLeftCell="C19" workbookViewId="0">
      <selection activeCell="E26" sqref="E26"/>
    </sheetView>
  </sheetViews>
  <sheetFormatPr baseColWidth="10" defaultColWidth="9.109375" defaultRowHeight="13.2"/>
  <cols>
    <col min="1" max="2" width="0" hidden="1" customWidth="1"/>
    <col min="3" max="3" width="35.6640625" style="61" customWidth="1"/>
    <col min="7" max="7" width="9.109375" style="62"/>
    <col min="8" max="8" width="9.109375" style="63"/>
    <col min="11" max="12" width="9.109375" style="63"/>
  </cols>
  <sheetData>
    <row r="1" spans="1:16">
      <c r="D1" s="174" t="s">
        <v>28</v>
      </c>
      <c r="E1" s="174"/>
      <c r="F1" s="37"/>
      <c r="G1" s="176" t="s">
        <v>41</v>
      </c>
      <c r="H1" s="176"/>
      <c r="I1" s="176"/>
      <c r="J1" s="176"/>
      <c r="K1" s="176"/>
      <c r="L1" s="65"/>
      <c r="P1" s="66">
        <f>IF((F7*60+G7)&gt;Instrucciones!C14,0,IF(F7&gt;=Instrucciones!B10,((Instrucciones!B10*60*2)-F7*60-G7),F7*60+G7))</f>
        <v>0</v>
      </c>
    </row>
    <row r="2" spans="1:16">
      <c r="C2" s="67" t="s">
        <v>42</v>
      </c>
      <c r="D2" s="68" t="s">
        <v>43</v>
      </c>
      <c r="E2" s="69" t="s">
        <v>44</v>
      </c>
      <c r="F2" s="70" t="s">
        <v>45</v>
      </c>
      <c r="G2" s="71" t="s">
        <v>46</v>
      </c>
      <c r="H2" s="72" t="s">
        <v>47</v>
      </c>
      <c r="I2" s="73" t="s">
        <v>48</v>
      </c>
      <c r="J2" s="73" t="s">
        <v>49</v>
      </c>
      <c r="K2" s="74" t="s">
        <v>50</v>
      </c>
      <c r="L2" s="74" t="s">
        <v>51</v>
      </c>
    </row>
    <row r="3" spans="1:16">
      <c r="A3">
        <v>7</v>
      </c>
      <c r="B3">
        <v>510</v>
      </c>
      <c r="C3" s="75" t="str">
        <f>VLOOKUP(E3,Dorsales!A:I,2,FALSE)</f>
        <v>-------</v>
      </c>
      <c r="D3" s="76"/>
      <c r="E3" s="77"/>
      <c r="F3" s="78"/>
      <c r="G3" s="79"/>
      <c r="H3" s="80">
        <f t="shared" ref="H3:H12" si="0">IF((F3*60+G3)&gt;B3,0,IF(F3&gt;=A3,((A3*60*2)-F3*60-G3),F3*60+G3))</f>
        <v>0</v>
      </c>
      <c r="I3" s="77"/>
      <c r="J3" s="81">
        <f t="shared" ref="J3:J12" si="1">IF(H3&lt;30,0,IF(I3=0,0,IF(I3&gt;15,0,32-I3*2)))</f>
        <v>0</v>
      </c>
      <c r="K3" s="82">
        <f t="shared" ref="K3:K12" si="2">IF(I3&gt;100,0,H3+J3)</f>
        <v>0</v>
      </c>
      <c r="L3" s="83">
        <f>IF(K3=0,0,K3/K14*1000)</f>
        <v>0</v>
      </c>
    </row>
    <row r="4" spans="1:16">
      <c r="A4">
        <v>7</v>
      </c>
      <c r="B4">
        <v>510</v>
      </c>
      <c r="C4" s="84" t="str">
        <f>VLOOKUP(E4,Dorsales!A:I,2,FALSE)</f>
        <v>-------</v>
      </c>
      <c r="D4" s="85"/>
      <c r="E4" s="86"/>
      <c r="F4" s="87"/>
      <c r="G4" s="88"/>
      <c r="H4" s="80">
        <f t="shared" si="0"/>
        <v>0</v>
      </c>
      <c r="I4" s="77"/>
      <c r="J4" s="89">
        <f t="shared" si="1"/>
        <v>0</v>
      </c>
      <c r="K4" s="82">
        <f t="shared" si="2"/>
        <v>0</v>
      </c>
      <c r="L4" s="90">
        <f>IF(K4=0,0,K4/K14*1000)</f>
        <v>0</v>
      </c>
    </row>
    <row r="5" spans="1:16">
      <c r="A5">
        <v>7</v>
      </c>
      <c r="B5">
        <v>510</v>
      </c>
      <c r="C5" s="84" t="str">
        <f>VLOOKUP(E5,Dorsales!A:I,2,FALSE)</f>
        <v>-------</v>
      </c>
      <c r="D5" s="85"/>
      <c r="E5" s="86"/>
      <c r="F5" s="87"/>
      <c r="G5" s="88"/>
      <c r="H5" s="80">
        <f t="shared" si="0"/>
        <v>0</v>
      </c>
      <c r="I5" s="91"/>
      <c r="J5" s="89">
        <f t="shared" si="1"/>
        <v>0</v>
      </c>
      <c r="K5" s="82">
        <f t="shared" si="2"/>
        <v>0</v>
      </c>
      <c r="L5" s="90">
        <f>IF(K5=0,0,K5/K14*1000)</f>
        <v>0</v>
      </c>
    </row>
    <row r="6" spans="1:16">
      <c r="A6">
        <v>7</v>
      </c>
      <c r="B6">
        <v>510</v>
      </c>
      <c r="C6" s="84" t="str">
        <f>VLOOKUP(E6,Dorsales!A:I,2,FALSE)</f>
        <v>-------</v>
      </c>
      <c r="D6" s="85"/>
      <c r="E6" s="86"/>
      <c r="F6" s="87"/>
      <c r="G6" s="88"/>
      <c r="H6" s="80">
        <f t="shared" si="0"/>
        <v>0</v>
      </c>
      <c r="I6" s="91"/>
      <c r="J6" s="89">
        <f t="shared" si="1"/>
        <v>0</v>
      </c>
      <c r="K6" s="82">
        <f t="shared" si="2"/>
        <v>0</v>
      </c>
      <c r="L6" s="90">
        <f>IF(K6=0,0,K6/K14*1000)</f>
        <v>0</v>
      </c>
    </row>
    <row r="7" spans="1:16">
      <c r="A7">
        <v>7</v>
      </c>
      <c r="B7">
        <v>510</v>
      </c>
      <c r="C7" s="84" t="str">
        <f>VLOOKUP(E7,Dorsales!A:I,2,FALSE)</f>
        <v>-------</v>
      </c>
      <c r="D7" s="85"/>
      <c r="E7" s="86"/>
      <c r="F7" s="87"/>
      <c r="G7" s="88"/>
      <c r="H7" s="80">
        <f t="shared" si="0"/>
        <v>0</v>
      </c>
      <c r="I7" s="91"/>
      <c r="J7" s="89">
        <f t="shared" si="1"/>
        <v>0</v>
      </c>
      <c r="K7" s="82">
        <f t="shared" si="2"/>
        <v>0</v>
      </c>
      <c r="L7" s="90">
        <f>IF(K7=0,0,K7/K14*1000)</f>
        <v>0</v>
      </c>
    </row>
    <row r="8" spans="1:16">
      <c r="A8">
        <v>7</v>
      </c>
      <c r="B8">
        <v>510</v>
      </c>
      <c r="C8" s="84" t="str">
        <f>VLOOKUP(E8,Dorsales!A:I,2,FALSE)</f>
        <v>-------</v>
      </c>
      <c r="D8" s="85"/>
      <c r="E8" s="86"/>
      <c r="F8" s="87"/>
      <c r="G8" s="88"/>
      <c r="H8" s="80">
        <f t="shared" si="0"/>
        <v>0</v>
      </c>
      <c r="I8" s="91"/>
      <c r="J8" s="89">
        <f t="shared" si="1"/>
        <v>0</v>
      </c>
      <c r="K8" s="82">
        <f t="shared" si="2"/>
        <v>0</v>
      </c>
      <c r="L8" s="90">
        <f>IF(K8=0,0,K8/K14*1000)</f>
        <v>0</v>
      </c>
    </row>
    <row r="9" spans="1:16">
      <c r="A9">
        <v>7</v>
      </c>
      <c r="B9">
        <v>510</v>
      </c>
      <c r="C9" s="84" t="str">
        <f>VLOOKUP(E9,Dorsales!A:I,2,FALSE)</f>
        <v>-------</v>
      </c>
      <c r="D9" s="85"/>
      <c r="E9" s="86"/>
      <c r="F9" s="87"/>
      <c r="G9" s="88"/>
      <c r="H9" s="80">
        <f t="shared" si="0"/>
        <v>0</v>
      </c>
      <c r="I9" s="91"/>
      <c r="J9" s="89">
        <f t="shared" si="1"/>
        <v>0</v>
      </c>
      <c r="K9" s="82">
        <f t="shared" si="2"/>
        <v>0</v>
      </c>
      <c r="L9" s="90">
        <f>IF(K9=0,0,K9/K14*1000)</f>
        <v>0</v>
      </c>
    </row>
    <row r="10" spans="1:16">
      <c r="A10">
        <v>7</v>
      </c>
      <c r="B10">
        <v>510</v>
      </c>
      <c r="C10" s="84" t="str">
        <f>VLOOKUP(E10,Dorsales!A:I,2,FALSE)</f>
        <v>-------</v>
      </c>
      <c r="D10" s="85"/>
      <c r="E10" s="86"/>
      <c r="F10" s="87"/>
      <c r="G10" s="88"/>
      <c r="H10" s="80">
        <f t="shared" si="0"/>
        <v>0</v>
      </c>
      <c r="I10" s="91"/>
      <c r="J10" s="89">
        <f t="shared" si="1"/>
        <v>0</v>
      </c>
      <c r="K10" s="82">
        <f t="shared" si="2"/>
        <v>0</v>
      </c>
      <c r="L10" s="90">
        <f>IF(K10=0,0,K10/K14*1000)</f>
        <v>0</v>
      </c>
    </row>
    <row r="11" spans="1:16">
      <c r="A11">
        <v>7</v>
      </c>
      <c r="B11">
        <v>510</v>
      </c>
      <c r="C11" s="84" t="str">
        <f>VLOOKUP(E11,Dorsales!A:I,2,FALSE)</f>
        <v>-------</v>
      </c>
      <c r="D11" s="85"/>
      <c r="E11" s="86"/>
      <c r="F11" s="92"/>
      <c r="G11" s="88"/>
      <c r="H11" s="80">
        <f t="shared" si="0"/>
        <v>0</v>
      </c>
      <c r="I11" s="91"/>
      <c r="J11" s="89">
        <f t="shared" si="1"/>
        <v>0</v>
      </c>
      <c r="K11" s="82">
        <f t="shared" si="2"/>
        <v>0</v>
      </c>
      <c r="L11" s="90">
        <f>IF(K11=0,0,K11/K14*1000)</f>
        <v>0</v>
      </c>
    </row>
    <row r="12" spans="1:16">
      <c r="A12">
        <v>7</v>
      </c>
      <c r="B12">
        <v>510</v>
      </c>
      <c r="C12" s="93" t="str">
        <f>VLOOKUP(E12,Dorsales!A:I,2,FALSE)</f>
        <v>-------</v>
      </c>
      <c r="D12" s="94"/>
      <c r="E12" s="52"/>
      <c r="F12" s="92"/>
      <c r="G12" s="95"/>
      <c r="H12" s="80">
        <f t="shared" si="0"/>
        <v>0</v>
      </c>
      <c r="I12" s="86"/>
      <c r="J12" s="96">
        <f t="shared" si="1"/>
        <v>0</v>
      </c>
      <c r="K12" s="97">
        <f t="shared" si="2"/>
        <v>0</v>
      </c>
      <c r="L12" s="98">
        <f>IF(K12=0,0,K12/K14*1000)</f>
        <v>0</v>
      </c>
    </row>
    <row r="13" spans="1:16">
      <c r="D13" s="177" t="s">
        <v>52</v>
      </c>
      <c r="E13" s="177"/>
      <c r="F13" s="177"/>
      <c r="G13" s="177"/>
      <c r="H13" s="177"/>
      <c r="I13" s="177"/>
      <c r="J13" s="177"/>
      <c r="K13" s="65"/>
      <c r="L13" s="65"/>
    </row>
    <row r="14" spans="1:16">
      <c r="D14" s="99" t="s">
        <v>53</v>
      </c>
      <c r="E14" s="99"/>
      <c r="F14" s="100">
        <f>A3</f>
        <v>7</v>
      </c>
      <c r="G14" s="101"/>
      <c r="H14" s="102" t="s">
        <v>54</v>
      </c>
      <c r="I14" s="103"/>
      <c r="J14" s="103"/>
      <c r="K14" s="104">
        <f>MAX(K3:K12)</f>
        <v>0</v>
      </c>
      <c r="L14" s="65"/>
    </row>
    <row r="19" spans="1:12">
      <c r="D19" s="174" t="s">
        <v>28</v>
      </c>
      <c r="E19" s="174"/>
      <c r="F19" s="37"/>
      <c r="G19" s="175" t="s">
        <v>55</v>
      </c>
      <c r="H19" s="175"/>
      <c r="I19" s="175"/>
      <c r="J19" s="175"/>
      <c r="K19" s="175"/>
      <c r="L19" s="65"/>
    </row>
    <row r="20" spans="1:12">
      <c r="C20" s="67" t="s">
        <v>42</v>
      </c>
      <c r="D20" s="68" t="s">
        <v>43</v>
      </c>
      <c r="E20" s="73" t="s">
        <v>12</v>
      </c>
      <c r="F20" s="70" t="s">
        <v>45</v>
      </c>
      <c r="G20" s="71" t="s">
        <v>46</v>
      </c>
      <c r="H20" s="72" t="s">
        <v>47</v>
      </c>
      <c r="I20" s="73" t="s">
        <v>48</v>
      </c>
      <c r="J20" s="73" t="s">
        <v>49</v>
      </c>
      <c r="K20" s="74" t="s">
        <v>50</v>
      </c>
      <c r="L20" s="74" t="s">
        <v>51</v>
      </c>
    </row>
    <row r="21" spans="1:12">
      <c r="A21">
        <v>7</v>
      </c>
      <c r="B21">
        <v>510</v>
      </c>
      <c r="C21" s="75" t="str">
        <f>VLOOKUP(E21,Dorsales!A:I,2,FALSE)</f>
        <v>Miguel de la Torre</v>
      </c>
      <c r="D21" s="105">
        <v>1</v>
      </c>
      <c r="E21" s="77">
        <v>1</v>
      </c>
      <c r="F21" s="78">
        <v>7</v>
      </c>
      <c r="G21" s="79">
        <v>3.19</v>
      </c>
      <c r="H21" s="80">
        <f t="shared" ref="H21:H30" si="3">IF((F21*60+G21)&gt;B21,0,IF(F21&gt;=A21,((A21*60*2)-F21*60-G21),F21*60+G21))</f>
        <v>416.81</v>
      </c>
      <c r="I21" s="77">
        <v>3</v>
      </c>
      <c r="J21" s="81">
        <f t="shared" ref="J21:J30" si="4">IF(H21&lt;30,0,IF(I21=0,0,IF(I21&gt;15,0,32-I21*2)))</f>
        <v>26</v>
      </c>
      <c r="K21" s="82">
        <f t="shared" ref="K21:K30" si="5">IF(I21&gt;100,0,H21+J21)</f>
        <v>442.81</v>
      </c>
      <c r="L21" s="83">
        <f>IF(K21=0,0,K21/K32*1000)</f>
        <v>990.95893476558126</v>
      </c>
    </row>
    <row r="22" spans="1:12">
      <c r="A22">
        <v>7</v>
      </c>
      <c r="B22">
        <v>510</v>
      </c>
      <c r="C22" s="84" t="str">
        <f>VLOOKUP(E22,Dorsales!A:I,2,FALSE)</f>
        <v>José Antonio Papin</v>
      </c>
      <c r="D22" s="106">
        <v>2</v>
      </c>
      <c r="E22" s="86">
        <v>2</v>
      </c>
      <c r="F22" s="87">
        <v>7</v>
      </c>
      <c r="G22" s="88">
        <v>1.97</v>
      </c>
      <c r="H22" s="80">
        <f t="shared" si="3"/>
        <v>418.03</v>
      </c>
      <c r="I22" s="77">
        <v>5</v>
      </c>
      <c r="J22" s="89">
        <f t="shared" si="4"/>
        <v>22</v>
      </c>
      <c r="K22" s="82">
        <f t="shared" si="5"/>
        <v>440.03</v>
      </c>
      <c r="L22" s="90">
        <f>IF(K22=0,0,K22/K32*1000)</f>
        <v>984.73760769833268</v>
      </c>
    </row>
    <row r="23" spans="1:12">
      <c r="A23">
        <v>7</v>
      </c>
      <c r="B23">
        <v>510</v>
      </c>
      <c r="C23" s="84" t="str">
        <f>VLOOKUP(E23,Dorsales!A:I,2,FALSE)</f>
        <v>José Antonio Orviz</v>
      </c>
      <c r="D23" s="106">
        <v>3</v>
      </c>
      <c r="E23" s="86">
        <v>3</v>
      </c>
      <c r="F23" s="87">
        <v>7</v>
      </c>
      <c r="G23" s="88">
        <v>1.1499999999999999</v>
      </c>
      <c r="H23" s="80">
        <f t="shared" si="3"/>
        <v>418.85</v>
      </c>
      <c r="I23" s="91">
        <v>2</v>
      </c>
      <c r="J23" s="89">
        <f t="shared" si="4"/>
        <v>28</v>
      </c>
      <c r="K23" s="82">
        <f t="shared" si="5"/>
        <v>446.85</v>
      </c>
      <c r="L23" s="90">
        <f>IF(K23=0,0,K23/K32*1000)</f>
        <v>1000</v>
      </c>
    </row>
    <row r="24" spans="1:12">
      <c r="A24">
        <v>7</v>
      </c>
      <c r="B24">
        <v>510</v>
      </c>
      <c r="C24" s="84" t="str">
        <f>VLOOKUP(E24,Dorsales!A:I,2,FALSE)</f>
        <v>Luis Antonio Presol</v>
      </c>
      <c r="D24" s="106">
        <v>4</v>
      </c>
      <c r="E24" s="86">
        <v>4</v>
      </c>
      <c r="F24" s="87">
        <v>7</v>
      </c>
      <c r="G24" s="88">
        <v>12.56</v>
      </c>
      <c r="H24" s="80">
        <f t="shared" si="3"/>
        <v>407.44</v>
      </c>
      <c r="I24" s="91">
        <v>1</v>
      </c>
      <c r="J24" s="89">
        <f t="shared" si="4"/>
        <v>30</v>
      </c>
      <c r="K24" s="82">
        <f t="shared" si="5"/>
        <v>437.44</v>
      </c>
      <c r="L24" s="90">
        <f>IF(K24=0,0,K24/K32*1000)</f>
        <v>978.94147924359402</v>
      </c>
    </row>
    <row r="25" spans="1:12">
      <c r="A25">
        <v>7</v>
      </c>
      <c r="B25">
        <v>510</v>
      </c>
      <c r="C25" s="84" t="str">
        <f>VLOOKUP(E25,Dorsales!A:I,2,FALSE)</f>
        <v>Alejandro Gil</v>
      </c>
      <c r="D25" s="106">
        <v>5</v>
      </c>
      <c r="E25" s="86">
        <v>5</v>
      </c>
      <c r="F25" s="87">
        <v>6</v>
      </c>
      <c r="G25" s="88">
        <v>53.24</v>
      </c>
      <c r="H25" s="80">
        <f t="shared" si="3"/>
        <v>413.24</v>
      </c>
      <c r="I25" s="91">
        <v>15</v>
      </c>
      <c r="J25" s="89">
        <f t="shared" si="4"/>
        <v>2</v>
      </c>
      <c r="K25" s="82">
        <f t="shared" si="5"/>
        <v>415.24</v>
      </c>
      <c r="L25" s="90">
        <f>IF(K25=0,0,K25/K32*1000)</f>
        <v>929.26037820297631</v>
      </c>
    </row>
    <row r="26" spans="1:12">
      <c r="A26">
        <v>7</v>
      </c>
      <c r="B26">
        <v>510</v>
      </c>
      <c r="C26" s="84" t="str">
        <f>VLOOKUP(E26,Dorsales!A:I,2,FALSE)</f>
        <v>-------</v>
      </c>
      <c r="D26" s="106">
        <v>6</v>
      </c>
      <c r="E26" s="86"/>
      <c r="F26" s="87"/>
      <c r="G26" s="88"/>
      <c r="H26" s="80">
        <f t="shared" si="3"/>
        <v>0</v>
      </c>
      <c r="I26" s="91"/>
      <c r="J26" s="89">
        <f t="shared" si="4"/>
        <v>0</v>
      </c>
      <c r="K26" s="82">
        <f t="shared" si="5"/>
        <v>0</v>
      </c>
      <c r="L26" s="90">
        <f>IF(K26=0,0,K26/K32*1000)</f>
        <v>0</v>
      </c>
    </row>
    <row r="27" spans="1:12">
      <c r="A27">
        <v>7</v>
      </c>
      <c r="B27">
        <v>510</v>
      </c>
      <c r="C27" s="84" t="str">
        <f>VLOOKUP(E27,Dorsales!A:I,2,FALSE)</f>
        <v>-------</v>
      </c>
      <c r="D27" s="106">
        <v>7</v>
      </c>
      <c r="E27" s="86"/>
      <c r="F27" s="87"/>
      <c r="G27" s="88"/>
      <c r="H27" s="80">
        <f t="shared" si="3"/>
        <v>0</v>
      </c>
      <c r="I27" s="91"/>
      <c r="J27" s="89">
        <f t="shared" si="4"/>
        <v>0</v>
      </c>
      <c r="K27" s="82">
        <f t="shared" si="5"/>
        <v>0</v>
      </c>
      <c r="L27" s="90">
        <f>IF(K27=0,0,K27/K32*1000)</f>
        <v>0</v>
      </c>
    </row>
    <row r="28" spans="1:12">
      <c r="A28">
        <v>7</v>
      </c>
      <c r="B28">
        <v>510</v>
      </c>
      <c r="C28" s="84" t="str">
        <f>VLOOKUP(E28,Dorsales!A:I,2,FALSE)</f>
        <v>-------</v>
      </c>
      <c r="D28" s="106">
        <v>8</v>
      </c>
      <c r="E28" s="86"/>
      <c r="F28" s="87"/>
      <c r="G28" s="88"/>
      <c r="H28" s="80">
        <f t="shared" si="3"/>
        <v>0</v>
      </c>
      <c r="I28" s="91"/>
      <c r="J28" s="89">
        <f t="shared" si="4"/>
        <v>0</v>
      </c>
      <c r="K28" s="82">
        <f t="shared" si="5"/>
        <v>0</v>
      </c>
      <c r="L28" s="90">
        <f>IF(K28=0,0,K28/K32*1000)</f>
        <v>0</v>
      </c>
    </row>
    <row r="29" spans="1:12">
      <c r="A29">
        <v>7</v>
      </c>
      <c r="B29">
        <v>510</v>
      </c>
      <c r="C29" s="84" t="str">
        <f>VLOOKUP(E29,Dorsales!A:I,2,FALSE)</f>
        <v>-------</v>
      </c>
      <c r="D29" s="106">
        <v>9</v>
      </c>
      <c r="E29" s="86"/>
      <c r="F29" s="92"/>
      <c r="G29" s="88"/>
      <c r="H29" s="80">
        <f t="shared" si="3"/>
        <v>0</v>
      </c>
      <c r="I29" s="91"/>
      <c r="J29" s="89">
        <f t="shared" si="4"/>
        <v>0</v>
      </c>
      <c r="K29" s="82">
        <f t="shared" si="5"/>
        <v>0</v>
      </c>
      <c r="L29" s="90">
        <f>IF(K29=0,0,K29/K32*1000)</f>
        <v>0</v>
      </c>
    </row>
    <row r="30" spans="1:12">
      <c r="A30">
        <v>7</v>
      </c>
      <c r="B30">
        <v>510</v>
      </c>
      <c r="C30" s="93" t="str">
        <f>VLOOKUP(E30,Dorsales!A:I,2,FALSE)</f>
        <v>-------</v>
      </c>
      <c r="D30" s="94"/>
      <c r="E30" s="52"/>
      <c r="F30" s="92"/>
      <c r="G30" s="95"/>
      <c r="H30" s="80">
        <f t="shared" si="3"/>
        <v>0</v>
      </c>
      <c r="I30" s="86"/>
      <c r="J30" s="96">
        <f t="shared" si="4"/>
        <v>0</v>
      </c>
      <c r="K30" s="97">
        <f t="shared" si="5"/>
        <v>0</v>
      </c>
      <c r="L30" s="98">
        <f>IF(K30=0,0,K30/K32*1000)</f>
        <v>0</v>
      </c>
    </row>
    <row r="31" spans="1:12">
      <c r="D31" s="107"/>
      <c r="E31" s="108"/>
      <c r="F31" s="108"/>
      <c r="G31" s="109"/>
      <c r="H31" s="110"/>
      <c r="I31" s="108"/>
      <c r="J31" s="111"/>
      <c r="K31" s="65"/>
      <c r="L31" s="65"/>
    </row>
    <row r="32" spans="1:12">
      <c r="D32" s="99" t="s">
        <v>53</v>
      </c>
      <c r="E32" s="99"/>
      <c r="F32" s="100">
        <f>A21</f>
        <v>7</v>
      </c>
      <c r="G32" s="101"/>
      <c r="H32" s="102" t="s">
        <v>54</v>
      </c>
      <c r="I32" s="103"/>
      <c r="J32" s="103"/>
      <c r="K32" s="104">
        <f>MAX(K21:K30)</f>
        <v>446.85</v>
      </c>
      <c r="L32" s="65"/>
    </row>
    <row r="39" spans="1:12">
      <c r="D39" s="174" t="s">
        <v>28</v>
      </c>
      <c r="E39" s="174"/>
      <c r="F39" s="37"/>
      <c r="G39" s="175" t="s">
        <v>56</v>
      </c>
      <c r="H39" s="175"/>
      <c r="I39" s="175"/>
      <c r="J39" s="175"/>
      <c r="K39" s="175"/>
      <c r="L39" s="65"/>
    </row>
    <row r="40" spans="1:12">
      <c r="C40" s="67" t="s">
        <v>42</v>
      </c>
      <c r="D40" s="68" t="s">
        <v>43</v>
      </c>
      <c r="E40" s="73" t="s">
        <v>12</v>
      </c>
      <c r="F40" s="70" t="s">
        <v>45</v>
      </c>
      <c r="G40" s="71" t="s">
        <v>46</v>
      </c>
      <c r="H40" s="72" t="s">
        <v>47</v>
      </c>
      <c r="I40" s="73" t="s">
        <v>48</v>
      </c>
      <c r="J40" s="73" t="s">
        <v>49</v>
      </c>
      <c r="K40" s="74" t="s">
        <v>50</v>
      </c>
      <c r="L40" s="74" t="s">
        <v>51</v>
      </c>
    </row>
    <row r="41" spans="1:12">
      <c r="A41">
        <v>7</v>
      </c>
      <c r="B41">
        <v>510</v>
      </c>
      <c r="C41" s="75" t="str">
        <f>VLOOKUP(E41,Dorsales!A:I,2,FALSE)</f>
        <v>-------</v>
      </c>
      <c r="D41" s="105">
        <v>1</v>
      </c>
      <c r="E41" s="77"/>
      <c r="F41" s="78"/>
      <c r="G41" s="79"/>
      <c r="H41" s="80">
        <f t="shared" ref="H41:H50" si="6">IF((F41*60+G41)&gt;B41,0,IF(F41&gt;=A41,((A41*60*2)-F41*60-G41),F41*60+G41))</f>
        <v>0</v>
      </c>
      <c r="I41" s="77"/>
      <c r="J41" s="81">
        <f t="shared" ref="J41:J50" si="7">IF(H41&lt;30,0,IF(I41=0,0,IF(I41&gt;15,0,32-I41*2)))</f>
        <v>0</v>
      </c>
      <c r="K41" s="82">
        <f t="shared" ref="K41:K50" si="8">IF(I41&gt;100,0,H41+J41)</f>
        <v>0</v>
      </c>
      <c r="L41" s="83">
        <f>IF(K41=0,0,K41/K52*1000)</f>
        <v>0</v>
      </c>
    </row>
    <row r="42" spans="1:12">
      <c r="A42">
        <v>7</v>
      </c>
      <c r="B42">
        <v>510</v>
      </c>
      <c r="C42" s="84" t="str">
        <f>VLOOKUP(E42,Dorsales!A:I,2,FALSE)</f>
        <v>-------</v>
      </c>
      <c r="D42" s="106">
        <v>2</v>
      </c>
      <c r="E42" s="86"/>
      <c r="F42" s="87"/>
      <c r="G42" s="88"/>
      <c r="H42" s="80">
        <f t="shared" si="6"/>
        <v>0</v>
      </c>
      <c r="I42" s="77"/>
      <c r="J42" s="89">
        <f t="shared" si="7"/>
        <v>0</v>
      </c>
      <c r="K42" s="82">
        <f t="shared" si="8"/>
        <v>0</v>
      </c>
      <c r="L42" s="90">
        <f>IF(K42=0,0,K42/K52*1000)</f>
        <v>0</v>
      </c>
    </row>
    <row r="43" spans="1:12">
      <c r="A43">
        <v>7</v>
      </c>
      <c r="B43">
        <v>510</v>
      </c>
      <c r="C43" s="84" t="str">
        <f>VLOOKUP(E43,Dorsales!A:I,2,FALSE)</f>
        <v>-------</v>
      </c>
      <c r="D43" s="106">
        <v>3</v>
      </c>
      <c r="E43" s="86"/>
      <c r="F43" s="87"/>
      <c r="G43" s="88"/>
      <c r="H43" s="80">
        <f t="shared" si="6"/>
        <v>0</v>
      </c>
      <c r="I43" s="91"/>
      <c r="J43" s="89">
        <f t="shared" si="7"/>
        <v>0</v>
      </c>
      <c r="K43" s="82">
        <f t="shared" si="8"/>
        <v>0</v>
      </c>
      <c r="L43" s="90">
        <f>IF(K43=0,0,K43/K52*1000)</f>
        <v>0</v>
      </c>
    </row>
    <row r="44" spans="1:12">
      <c r="A44">
        <v>7</v>
      </c>
      <c r="B44">
        <v>510</v>
      </c>
      <c r="C44" s="84" t="str">
        <f>VLOOKUP(E44,Dorsales!A:I,2,FALSE)</f>
        <v>-------</v>
      </c>
      <c r="D44" s="106">
        <v>4</v>
      </c>
      <c r="E44" s="86"/>
      <c r="F44" s="87"/>
      <c r="G44" s="88"/>
      <c r="H44" s="80">
        <f t="shared" si="6"/>
        <v>0</v>
      </c>
      <c r="I44" s="91"/>
      <c r="J44" s="89">
        <f t="shared" si="7"/>
        <v>0</v>
      </c>
      <c r="K44" s="82">
        <f t="shared" si="8"/>
        <v>0</v>
      </c>
      <c r="L44" s="90">
        <f>IF(K44=0,0,K44/K52*1000)</f>
        <v>0</v>
      </c>
    </row>
    <row r="45" spans="1:12">
      <c r="A45">
        <v>7</v>
      </c>
      <c r="B45">
        <v>510</v>
      </c>
      <c r="C45" s="84" t="str">
        <f>VLOOKUP(E45,Dorsales!A:I,2,FALSE)</f>
        <v>-------</v>
      </c>
      <c r="D45" s="106">
        <v>5</v>
      </c>
      <c r="E45" s="86"/>
      <c r="F45" s="87"/>
      <c r="G45" s="88"/>
      <c r="H45" s="80">
        <f t="shared" si="6"/>
        <v>0</v>
      </c>
      <c r="I45" s="91"/>
      <c r="J45" s="89">
        <f t="shared" si="7"/>
        <v>0</v>
      </c>
      <c r="K45" s="82">
        <f t="shared" si="8"/>
        <v>0</v>
      </c>
      <c r="L45" s="90">
        <f>IF(K45=0,0,K45/K52*1000)</f>
        <v>0</v>
      </c>
    </row>
    <row r="46" spans="1:12">
      <c r="A46">
        <v>7</v>
      </c>
      <c r="B46">
        <v>510</v>
      </c>
      <c r="C46" s="84" t="str">
        <f>VLOOKUP(E46,Dorsales!A:I,2,FALSE)</f>
        <v>-------</v>
      </c>
      <c r="D46" s="106">
        <v>6</v>
      </c>
      <c r="E46" s="86"/>
      <c r="F46" s="87"/>
      <c r="G46" s="88"/>
      <c r="H46" s="80">
        <f t="shared" si="6"/>
        <v>0</v>
      </c>
      <c r="I46" s="91"/>
      <c r="J46" s="89">
        <f t="shared" si="7"/>
        <v>0</v>
      </c>
      <c r="K46" s="82">
        <f t="shared" si="8"/>
        <v>0</v>
      </c>
      <c r="L46" s="90">
        <f>IF(K46=0,0,K46/K52*1000)</f>
        <v>0</v>
      </c>
    </row>
    <row r="47" spans="1:12">
      <c r="A47">
        <v>7</v>
      </c>
      <c r="B47">
        <v>510</v>
      </c>
      <c r="C47" s="84" t="str">
        <f>VLOOKUP(E47,Dorsales!A:I,2,FALSE)</f>
        <v>-------</v>
      </c>
      <c r="D47" s="106">
        <v>7</v>
      </c>
      <c r="E47" s="86"/>
      <c r="F47" s="87"/>
      <c r="G47" s="88"/>
      <c r="H47" s="80">
        <f t="shared" si="6"/>
        <v>0</v>
      </c>
      <c r="I47" s="91"/>
      <c r="J47" s="89">
        <f t="shared" si="7"/>
        <v>0</v>
      </c>
      <c r="K47" s="82">
        <f t="shared" si="8"/>
        <v>0</v>
      </c>
      <c r="L47" s="90">
        <f>IF(K47=0,0,K47/K52*1000)</f>
        <v>0</v>
      </c>
    </row>
    <row r="48" spans="1:12">
      <c r="A48">
        <v>7</v>
      </c>
      <c r="B48">
        <v>510</v>
      </c>
      <c r="C48" s="84" t="str">
        <f>VLOOKUP(E48,Dorsales!A:I,2,FALSE)</f>
        <v>-------</v>
      </c>
      <c r="D48" s="106">
        <v>8</v>
      </c>
      <c r="E48" s="86"/>
      <c r="F48" s="87"/>
      <c r="G48" s="88"/>
      <c r="H48" s="80">
        <f t="shared" si="6"/>
        <v>0</v>
      </c>
      <c r="I48" s="91"/>
      <c r="J48" s="89">
        <f t="shared" si="7"/>
        <v>0</v>
      </c>
      <c r="K48" s="82">
        <f t="shared" si="8"/>
        <v>0</v>
      </c>
      <c r="L48" s="90">
        <f>IF(K48=0,0,K48/K52*1000)</f>
        <v>0</v>
      </c>
    </row>
    <row r="49" spans="1:12">
      <c r="A49">
        <v>7</v>
      </c>
      <c r="B49">
        <v>510</v>
      </c>
      <c r="C49" s="84" t="str">
        <f>VLOOKUP(E49,Dorsales!A:I,2,FALSE)</f>
        <v>-------</v>
      </c>
      <c r="D49" s="106">
        <v>9</v>
      </c>
      <c r="E49" s="86"/>
      <c r="F49" s="92"/>
      <c r="G49" s="88"/>
      <c r="H49" s="80">
        <f t="shared" si="6"/>
        <v>0</v>
      </c>
      <c r="I49" s="91"/>
      <c r="J49" s="89">
        <f t="shared" si="7"/>
        <v>0</v>
      </c>
      <c r="K49" s="82">
        <f t="shared" si="8"/>
        <v>0</v>
      </c>
      <c r="L49" s="90">
        <f>IF(K49=0,0,K49/K52*1000)</f>
        <v>0</v>
      </c>
    </row>
    <row r="50" spans="1:12">
      <c r="A50">
        <v>7</v>
      </c>
      <c r="B50">
        <v>510</v>
      </c>
      <c r="C50" s="93" t="str">
        <f>VLOOKUP(E50,Dorsales!A:I,2,FALSE)</f>
        <v>-------</v>
      </c>
      <c r="D50" s="94"/>
      <c r="E50" s="52"/>
      <c r="F50" s="92"/>
      <c r="G50" s="95"/>
      <c r="H50" s="80">
        <f t="shared" si="6"/>
        <v>0</v>
      </c>
      <c r="I50" s="86"/>
      <c r="J50" s="96">
        <f t="shared" si="7"/>
        <v>0</v>
      </c>
      <c r="K50" s="97">
        <f t="shared" si="8"/>
        <v>0</v>
      </c>
      <c r="L50" s="98">
        <f>IF(K50=0,0,K50/K52*1000)</f>
        <v>0</v>
      </c>
    </row>
    <row r="51" spans="1:12">
      <c r="D51" s="107"/>
      <c r="E51" s="108"/>
      <c r="F51" s="108"/>
      <c r="G51" s="109"/>
      <c r="H51" s="110"/>
      <c r="I51" s="108"/>
      <c r="J51" s="111"/>
      <c r="K51" s="65"/>
      <c r="L51" s="65"/>
    </row>
    <row r="52" spans="1:12">
      <c r="D52" s="99" t="s">
        <v>53</v>
      </c>
      <c r="E52" s="99"/>
      <c r="F52" s="100">
        <f>A41</f>
        <v>7</v>
      </c>
      <c r="G52" s="101"/>
      <c r="H52" s="102" t="s">
        <v>54</v>
      </c>
      <c r="I52" s="103"/>
      <c r="J52" s="103"/>
      <c r="K52" s="104">
        <f>MAX(K41:K50)</f>
        <v>0</v>
      </c>
      <c r="L52" s="65"/>
    </row>
    <row r="59" spans="1:12">
      <c r="D59" s="174" t="s">
        <v>28</v>
      </c>
      <c r="E59" s="174"/>
      <c r="F59" s="37"/>
      <c r="G59" s="175" t="s">
        <v>57</v>
      </c>
      <c r="H59" s="175"/>
      <c r="I59" s="175"/>
      <c r="J59" s="175"/>
      <c r="K59" s="175"/>
      <c r="L59" s="65"/>
    </row>
    <row r="60" spans="1:12">
      <c r="C60" s="67" t="s">
        <v>42</v>
      </c>
      <c r="D60" s="68" t="s">
        <v>43</v>
      </c>
      <c r="E60" s="73" t="s">
        <v>12</v>
      </c>
      <c r="F60" s="70" t="s">
        <v>45</v>
      </c>
      <c r="G60" s="71" t="s">
        <v>46</v>
      </c>
      <c r="H60" s="72" t="s">
        <v>47</v>
      </c>
      <c r="I60" s="73" t="s">
        <v>48</v>
      </c>
      <c r="J60" s="73" t="s">
        <v>49</v>
      </c>
      <c r="K60" s="74" t="s">
        <v>50</v>
      </c>
      <c r="L60" s="74" t="s">
        <v>51</v>
      </c>
    </row>
    <row r="61" spans="1:12">
      <c r="A61">
        <v>7</v>
      </c>
      <c r="B61">
        <v>510</v>
      </c>
      <c r="C61" s="75" t="str">
        <f>VLOOKUP(E61,Dorsales!A:I,2,FALSE)</f>
        <v>-------</v>
      </c>
      <c r="D61" s="105">
        <v>1</v>
      </c>
      <c r="E61" s="77"/>
      <c r="F61" s="78"/>
      <c r="G61" s="79"/>
      <c r="H61" s="80">
        <f t="shared" ref="H61:H70" si="9">IF((F61*60+G61)&gt;B61,0,IF(F61&gt;=A61,((A61*60*2)-F61*60-G61),F61*60+G61))</f>
        <v>0</v>
      </c>
      <c r="I61" s="77"/>
      <c r="J61" s="81">
        <f t="shared" ref="J61:J70" si="10">IF(H61&lt;30,0,IF(I61=0,0,IF(I61&gt;15,0,32-I61*2)))</f>
        <v>0</v>
      </c>
      <c r="K61" s="82">
        <f t="shared" ref="K61:K70" si="11">IF(I61&gt;100,0,H61+J61)</f>
        <v>0</v>
      </c>
      <c r="L61" s="83">
        <f>IF(K61=0,0,K61/K72*1000)</f>
        <v>0</v>
      </c>
    </row>
    <row r="62" spans="1:12">
      <c r="A62">
        <v>7</v>
      </c>
      <c r="B62">
        <v>510</v>
      </c>
      <c r="C62" s="84" t="str">
        <f>VLOOKUP(E62,Dorsales!A:I,2,FALSE)</f>
        <v>-------</v>
      </c>
      <c r="D62" s="106">
        <v>2</v>
      </c>
      <c r="E62" s="86"/>
      <c r="F62" s="87"/>
      <c r="G62" s="88"/>
      <c r="H62" s="80">
        <f t="shared" si="9"/>
        <v>0</v>
      </c>
      <c r="I62" s="77"/>
      <c r="J62" s="89">
        <f t="shared" si="10"/>
        <v>0</v>
      </c>
      <c r="K62" s="82">
        <f t="shared" si="11"/>
        <v>0</v>
      </c>
      <c r="L62" s="90">
        <f>IF(K62=0,0,K62/K72*1000)</f>
        <v>0</v>
      </c>
    </row>
    <row r="63" spans="1:12">
      <c r="A63">
        <v>7</v>
      </c>
      <c r="B63">
        <v>510</v>
      </c>
      <c r="C63" s="84" t="str">
        <f>VLOOKUP(E63,Dorsales!A:I,2,FALSE)</f>
        <v>-------</v>
      </c>
      <c r="D63" s="106">
        <v>3</v>
      </c>
      <c r="E63" s="86"/>
      <c r="F63" s="87"/>
      <c r="G63" s="88"/>
      <c r="H63" s="80">
        <f t="shared" si="9"/>
        <v>0</v>
      </c>
      <c r="I63" s="91"/>
      <c r="J63" s="89">
        <f t="shared" si="10"/>
        <v>0</v>
      </c>
      <c r="K63" s="82">
        <f t="shared" si="11"/>
        <v>0</v>
      </c>
      <c r="L63" s="90">
        <f>IF(K63=0,0,K63/K72*1000)</f>
        <v>0</v>
      </c>
    </row>
    <row r="64" spans="1:12">
      <c r="A64">
        <v>7</v>
      </c>
      <c r="B64">
        <v>510</v>
      </c>
      <c r="C64" s="84" t="str">
        <f>VLOOKUP(E64,Dorsales!A:I,2,FALSE)</f>
        <v>-------</v>
      </c>
      <c r="D64" s="106">
        <v>4</v>
      </c>
      <c r="E64" s="86"/>
      <c r="F64" s="87"/>
      <c r="G64" s="88"/>
      <c r="H64" s="80">
        <f t="shared" si="9"/>
        <v>0</v>
      </c>
      <c r="I64" s="91"/>
      <c r="J64" s="89">
        <f t="shared" si="10"/>
        <v>0</v>
      </c>
      <c r="K64" s="82">
        <f t="shared" si="11"/>
        <v>0</v>
      </c>
      <c r="L64" s="90">
        <f>IF(K64=0,0,K64/K72*1000)</f>
        <v>0</v>
      </c>
    </row>
    <row r="65" spans="1:12">
      <c r="A65">
        <v>7</v>
      </c>
      <c r="B65">
        <v>510</v>
      </c>
      <c r="C65" s="84" t="str">
        <f>VLOOKUP(E65,Dorsales!A:I,2,FALSE)</f>
        <v>-------</v>
      </c>
      <c r="D65" s="106">
        <v>5</v>
      </c>
      <c r="E65" s="86"/>
      <c r="F65" s="87"/>
      <c r="G65" s="88"/>
      <c r="H65" s="80">
        <f t="shared" si="9"/>
        <v>0</v>
      </c>
      <c r="I65" s="91"/>
      <c r="J65" s="89">
        <f t="shared" si="10"/>
        <v>0</v>
      </c>
      <c r="K65" s="82">
        <f t="shared" si="11"/>
        <v>0</v>
      </c>
      <c r="L65" s="90">
        <f>IF(K65=0,0,K65/K72*1000)</f>
        <v>0</v>
      </c>
    </row>
    <row r="66" spans="1:12">
      <c r="A66">
        <v>7</v>
      </c>
      <c r="B66">
        <v>510</v>
      </c>
      <c r="C66" s="84" t="str">
        <f>VLOOKUP(E66,Dorsales!A:I,2,FALSE)</f>
        <v>-------</v>
      </c>
      <c r="D66" s="106">
        <v>6</v>
      </c>
      <c r="E66" s="86"/>
      <c r="F66" s="87"/>
      <c r="G66" s="88"/>
      <c r="H66" s="80">
        <f t="shared" si="9"/>
        <v>0</v>
      </c>
      <c r="I66" s="91"/>
      <c r="J66" s="89">
        <f t="shared" si="10"/>
        <v>0</v>
      </c>
      <c r="K66" s="82">
        <f t="shared" si="11"/>
        <v>0</v>
      </c>
      <c r="L66" s="90">
        <f>IF(K66=0,0,K66/K72*1000)</f>
        <v>0</v>
      </c>
    </row>
    <row r="67" spans="1:12">
      <c r="A67">
        <v>7</v>
      </c>
      <c r="B67">
        <v>510</v>
      </c>
      <c r="C67" s="84" t="str">
        <f>VLOOKUP(E67,Dorsales!A:I,2,FALSE)</f>
        <v>-------</v>
      </c>
      <c r="D67" s="106">
        <v>7</v>
      </c>
      <c r="E67" s="86"/>
      <c r="F67" s="87"/>
      <c r="G67" s="88"/>
      <c r="H67" s="80">
        <f t="shared" si="9"/>
        <v>0</v>
      </c>
      <c r="I67" s="91"/>
      <c r="J67" s="89">
        <f t="shared" si="10"/>
        <v>0</v>
      </c>
      <c r="K67" s="82">
        <f t="shared" si="11"/>
        <v>0</v>
      </c>
      <c r="L67" s="90">
        <f>IF(K67=0,0,K67/K72*1000)</f>
        <v>0</v>
      </c>
    </row>
    <row r="68" spans="1:12">
      <c r="A68">
        <v>7</v>
      </c>
      <c r="B68">
        <v>510</v>
      </c>
      <c r="C68" s="84" t="str">
        <f>VLOOKUP(E68,Dorsales!A:I,2,FALSE)</f>
        <v>-------</v>
      </c>
      <c r="D68" s="106">
        <v>8</v>
      </c>
      <c r="E68" s="86"/>
      <c r="F68" s="87"/>
      <c r="G68" s="88"/>
      <c r="H68" s="80">
        <f t="shared" si="9"/>
        <v>0</v>
      </c>
      <c r="I68" s="91"/>
      <c r="J68" s="89">
        <f t="shared" si="10"/>
        <v>0</v>
      </c>
      <c r="K68" s="82">
        <f t="shared" si="11"/>
        <v>0</v>
      </c>
      <c r="L68" s="90">
        <f>IF(K68=0,0,K68/K72*1000)</f>
        <v>0</v>
      </c>
    </row>
    <row r="69" spans="1:12">
      <c r="A69">
        <v>7</v>
      </c>
      <c r="B69">
        <v>510</v>
      </c>
      <c r="C69" s="84" t="str">
        <f>VLOOKUP(E69,Dorsales!A:I,2,FALSE)</f>
        <v>-------</v>
      </c>
      <c r="D69" s="106">
        <v>9</v>
      </c>
      <c r="E69" s="86"/>
      <c r="F69" s="92"/>
      <c r="G69" s="88"/>
      <c r="H69" s="80">
        <f t="shared" si="9"/>
        <v>0</v>
      </c>
      <c r="I69" s="91"/>
      <c r="J69" s="89">
        <f t="shared" si="10"/>
        <v>0</v>
      </c>
      <c r="K69" s="82">
        <f t="shared" si="11"/>
        <v>0</v>
      </c>
      <c r="L69" s="90">
        <f>IF(K69=0,0,K69/K72*1000)</f>
        <v>0</v>
      </c>
    </row>
    <row r="70" spans="1:12">
      <c r="A70">
        <v>7</v>
      </c>
      <c r="B70">
        <v>510</v>
      </c>
      <c r="C70" s="93" t="str">
        <f>VLOOKUP(E70,Dorsales!A:I,2,FALSE)</f>
        <v>-------</v>
      </c>
      <c r="D70" s="94"/>
      <c r="E70" s="52"/>
      <c r="F70" s="92"/>
      <c r="G70" s="95"/>
      <c r="H70" s="80">
        <f t="shared" si="9"/>
        <v>0</v>
      </c>
      <c r="I70" s="86"/>
      <c r="J70" s="96">
        <f t="shared" si="10"/>
        <v>0</v>
      </c>
      <c r="K70" s="97">
        <f t="shared" si="11"/>
        <v>0</v>
      </c>
      <c r="L70" s="98">
        <f>IF(K70=0,0,K70/K72*1000)</f>
        <v>0</v>
      </c>
    </row>
    <row r="71" spans="1:12">
      <c r="D71" s="107"/>
      <c r="E71" s="108"/>
      <c r="F71" s="108"/>
      <c r="G71" s="109"/>
      <c r="H71" s="110"/>
      <c r="I71" s="108"/>
      <c r="J71" s="111"/>
      <c r="K71" s="65"/>
      <c r="L71" s="65"/>
    </row>
    <row r="72" spans="1:12">
      <c r="D72" s="99" t="s">
        <v>53</v>
      </c>
      <c r="E72" s="99"/>
      <c r="F72" s="100">
        <f>A61</f>
        <v>7</v>
      </c>
      <c r="G72" s="101"/>
      <c r="H72" s="102" t="s">
        <v>54</v>
      </c>
      <c r="I72" s="103"/>
      <c r="J72" s="103"/>
      <c r="K72" s="104">
        <f>MAX(K61:K70)</f>
        <v>0</v>
      </c>
      <c r="L72" s="65"/>
    </row>
    <row r="79" spans="1:12">
      <c r="D79" s="174" t="s">
        <v>28</v>
      </c>
      <c r="E79" s="174"/>
      <c r="F79" s="37"/>
      <c r="G79" s="175" t="s">
        <v>58</v>
      </c>
      <c r="H79" s="175"/>
      <c r="I79" s="175"/>
      <c r="J79" s="175"/>
      <c r="K79" s="175"/>
      <c r="L79" s="65"/>
    </row>
    <row r="80" spans="1:12">
      <c r="C80" s="67" t="s">
        <v>42</v>
      </c>
      <c r="D80" s="68" t="s">
        <v>43</v>
      </c>
      <c r="E80" s="73" t="s">
        <v>12</v>
      </c>
      <c r="F80" s="70" t="s">
        <v>45</v>
      </c>
      <c r="G80" s="71" t="s">
        <v>46</v>
      </c>
      <c r="H80" s="72" t="s">
        <v>47</v>
      </c>
      <c r="I80" s="73" t="s">
        <v>48</v>
      </c>
      <c r="J80" s="73" t="s">
        <v>49</v>
      </c>
      <c r="K80" s="74" t="s">
        <v>50</v>
      </c>
      <c r="L80" s="74" t="s">
        <v>51</v>
      </c>
    </row>
    <row r="81" spans="1:12">
      <c r="A81">
        <v>7</v>
      </c>
      <c r="B81">
        <v>510</v>
      </c>
      <c r="C81" s="75" t="str">
        <f>VLOOKUP(E81,Dorsales!A:I,2,FALSE)</f>
        <v>-------</v>
      </c>
      <c r="D81" s="76"/>
      <c r="E81" s="77"/>
      <c r="F81" s="78"/>
      <c r="G81" s="79"/>
      <c r="H81" s="80">
        <f t="shared" ref="H81:H90" si="12">IF((F81*60+G81)&gt;B81,0,IF(F81&gt;=A81,((A81*60*2)-F81*60-G81),F81*60+G81))</f>
        <v>0</v>
      </c>
      <c r="I81" s="77"/>
      <c r="J81" s="81">
        <f t="shared" ref="J81:J90" si="13">IF(H81&lt;30,0,IF(I81=0,0,IF(I81&gt;15,0,32-I81*2)))</f>
        <v>0</v>
      </c>
      <c r="K81" s="82">
        <f t="shared" ref="K81:K90" si="14">IF(I81&gt;100,0,H81+J81)</f>
        <v>0</v>
      </c>
      <c r="L81" s="83">
        <f>IF(K81=0,0,K81/K92*1000)</f>
        <v>0</v>
      </c>
    </row>
    <row r="82" spans="1:12">
      <c r="A82">
        <v>7</v>
      </c>
      <c r="B82">
        <v>510</v>
      </c>
      <c r="C82" s="84" t="str">
        <f>VLOOKUP(E82,Dorsales!A:I,2,FALSE)</f>
        <v>-------</v>
      </c>
      <c r="D82" s="85"/>
      <c r="E82" s="86"/>
      <c r="F82" s="87"/>
      <c r="G82" s="88"/>
      <c r="H82" s="80">
        <f t="shared" si="12"/>
        <v>0</v>
      </c>
      <c r="I82" s="77"/>
      <c r="J82" s="89">
        <f t="shared" si="13"/>
        <v>0</v>
      </c>
      <c r="K82" s="82">
        <f t="shared" si="14"/>
        <v>0</v>
      </c>
      <c r="L82" s="90">
        <f>IF(K82=0,0,K82/K92*1000)</f>
        <v>0</v>
      </c>
    </row>
    <row r="83" spans="1:12">
      <c r="A83">
        <v>7</v>
      </c>
      <c r="B83">
        <v>510</v>
      </c>
      <c r="C83" s="84" t="str">
        <f>VLOOKUP(E83,Dorsales!A:I,2,FALSE)</f>
        <v>-------</v>
      </c>
      <c r="D83" s="85"/>
      <c r="E83" s="86"/>
      <c r="F83" s="87"/>
      <c r="G83" s="88"/>
      <c r="H83" s="80">
        <f t="shared" si="12"/>
        <v>0</v>
      </c>
      <c r="I83" s="91"/>
      <c r="J83" s="89">
        <f t="shared" si="13"/>
        <v>0</v>
      </c>
      <c r="K83" s="82">
        <f t="shared" si="14"/>
        <v>0</v>
      </c>
      <c r="L83" s="90">
        <f>IF(K83=0,0,K83/K92*1000)</f>
        <v>0</v>
      </c>
    </row>
    <row r="84" spans="1:12">
      <c r="A84">
        <v>7</v>
      </c>
      <c r="B84">
        <v>510</v>
      </c>
      <c r="C84" s="84" t="str">
        <f>VLOOKUP(E84,Dorsales!A:I,2,FALSE)</f>
        <v>-------</v>
      </c>
      <c r="D84" s="85"/>
      <c r="E84" s="86"/>
      <c r="F84" s="87"/>
      <c r="G84" s="88"/>
      <c r="H84" s="80">
        <f t="shared" si="12"/>
        <v>0</v>
      </c>
      <c r="I84" s="91"/>
      <c r="J84" s="89">
        <f t="shared" si="13"/>
        <v>0</v>
      </c>
      <c r="K84" s="82">
        <f t="shared" si="14"/>
        <v>0</v>
      </c>
      <c r="L84" s="90">
        <f>IF(K84=0,0,K84/K92*1000)</f>
        <v>0</v>
      </c>
    </row>
    <row r="85" spans="1:12">
      <c r="A85">
        <v>7</v>
      </c>
      <c r="B85">
        <v>510</v>
      </c>
      <c r="C85" s="84" t="str">
        <f>VLOOKUP(E85,Dorsales!A:I,2,FALSE)</f>
        <v>-------</v>
      </c>
      <c r="D85" s="85"/>
      <c r="E85" s="86"/>
      <c r="F85" s="87"/>
      <c r="G85" s="88"/>
      <c r="H85" s="80">
        <f t="shared" si="12"/>
        <v>0</v>
      </c>
      <c r="I85" s="91"/>
      <c r="J85" s="89">
        <f t="shared" si="13"/>
        <v>0</v>
      </c>
      <c r="K85" s="82">
        <f t="shared" si="14"/>
        <v>0</v>
      </c>
      <c r="L85" s="90">
        <f>IF(K85=0,0,K85/K92*1000)</f>
        <v>0</v>
      </c>
    </row>
    <row r="86" spans="1:12">
      <c r="A86">
        <v>7</v>
      </c>
      <c r="B86">
        <v>510</v>
      </c>
      <c r="C86" s="84" t="str">
        <f>VLOOKUP(E86,Dorsales!A:I,2,FALSE)</f>
        <v>-------</v>
      </c>
      <c r="D86" s="85"/>
      <c r="E86" s="86"/>
      <c r="F86" s="87"/>
      <c r="G86" s="88"/>
      <c r="H86" s="80">
        <f t="shared" si="12"/>
        <v>0</v>
      </c>
      <c r="I86" s="91"/>
      <c r="J86" s="89">
        <f t="shared" si="13"/>
        <v>0</v>
      </c>
      <c r="K86" s="82">
        <f t="shared" si="14"/>
        <v>0</v>
      </c>
      <c r="L86" s="90">
        <f>IF(K86=0,0,K86/K92*1000)</f>
        <v>0</v>
      </c>
    </row>
    <row r="87" spans="1:12">
      <c r="A87">
        <v>7</v>
      </c>
      <c r="B87">
        <v>510</v>
      </c>
      <c r="C87" s="84" t="str">
        <f>VLOOKUP(E87,Dorsales!A:I,2,FALSE)</f>
        <v>-------</v>
      </c>
      <c r="D87" s="85"/>
      <c r="E87" s="86"/>
      <c r="F87" s="87"/>
      <c r="G87" s="88"/>
      <c r="H87" s="80">
        <f t="shared" si="12"/>
        <v>0</v>
      </c>
      <c r="I87" s="91"/>
      <c r="J87" s="89">
        <f t="shared" si="13"/>
        <v>0</v>
      </c>
      <c r="K87" s="82">
        <f t="shared" si="14"/>
        <v>0</v>
      </c>
      <c r="L87" s="90">
        <f>IF(K87=0,0,K87/K92*1000)</f>
        <v>0</v>
      </c>
    </row>
    <row r="88" spans="1:12">
      <c r="A88">
        <v>7</v>
      </c>
      <c r="B88">
        <v>510</v>
      </c>
      <c r="C88" s="84" t="str">
        <f>VLOOKUP(E88,Dorsales!A:I,2,FALSE)</f>
        <v>-------</v>
      </c>
      <c r="D88" s="85"/>
      <c r="E88" s="86"/>
      <c r="F88" s="87"/>
      <c r="G88" s="88"/>
      <c r="H88" s="80">
        <f t="shared" si="12"/>
        <v>0</v>
      </c>
      <c r="I88" s="91"/>
      <c r="J88" s="89">
        <f t="shared" si="13"/>
        <v>0</v>
      </c>
      <c r="K88" s="82">
        <f t="shared" si="14"/>
        <v>0</v>
      </c>
      <c r="L88" s="90">
        <f>IF(K88=0,0,K88/K92*1000)</f>
        <v>0</v>
      </c>
    </row>
    <row r="89" spans="1:12">
      <c r="A89">
        <v>7</v>
      </c>
      <c r="B89">
        <v>510</v>
      </c>
      <c r="C89" s="84" t="str">
        <f>VLOOKUP(E89,Dorsales!A:I,2,FALSE)</f>
        <v>-------</v>
      </c>
      <c r="D89" s="85"/>
      <c r="E89" s="86"/>
      <c r="F89" s="92"/>
      <c r="G89" s="88"/>
      <c r="H89" s="80">
        <f t="shared" si="12"/>
        <v>0</v>
      </c>
      <c r="I89" s="91"/>
      <c r="J89" s="89">
        <f t="shared" si="13"/>
        <v>0</v>
      </c>
      <c r="K89" s="82">
        <f t="shared" si="14"/>
        <v>0</v>
      </c>
      <c r="L89" s="90">
        <f>IF(K89=0,0,K89/K92*1000)</f>
        <v>0</v>
      </c>
    </row>
    <row r="90" spans="1:12">
      <c r="A90">
        <v>7</v>
      </c>
      <c r="B90">
        <v>510</v>
      </c>
      <c r="C90" s="93" t="str">
        <f>VLOOKUP(E90,Dorsales!A:I,2,FALSE)</f>
        <v>-------</v>
      </c>
      <c r="D90" s="94"/>
      <c r="E90" s="52"/>
      <c r="F90" s="92"/>
      <c r="G90" s="95"/>
      <c r="H90" s="80">
        <f t="shared" si="12"/>
        <v>0</v>
      </c>
      <c r="I90" s="86"/>
      <c r="J90" s="96">
        <f t="shared" si="13"/>
        <v>0</v>
      </c>
      <c r="K90" s="97">
        <f t="shared" si="14"/>
        <v>0</v>
      </c>
      <c r="L90" s="98">
        <f>IF(K90=0,0,K90/K92*1000)</f>
        <v>0</v>
      </c>
    </row>
    <row r="91" spans="1:12">
      <c r="D91" s="107"/>
      <c r="E91" s="108"/>
      <c r="F91" s="108"/>
      <c r="G91" s="109"/>
      <c r="H91" s="110"/>
      <c r="I91" s="108"/>
      <c r="J91" s="111"/>
      <c r="K91" s="65"/>
      <c r="L91" s="65"/>
    </row>
    <row r="92" spans="1:12">
      <c r="D92" s="99" t="s">
        <v>53</v>
      </c>
      <c r="E92" s="99"/>
      <c r="F92" s="100">
        <f>A81</f>
        <v>7</v>
      </c>
      <c r="G92" s="101"/>
      <c r="H92" s="102" t="s">
        <v>54</v>
      </c>
      <c r="I92" s="103"/>
      <c r="J92" s="103"/>
      <c r="K92" s="104">
        <f>MAX(K81:K90)</f>
        <v>0</v>
      </c>
      <c r="L92" s="65"/>
    </row>
    <row r="101" spans="5:5" hidden="1">
      <c r="E101">
        <v>1</v>
      </c>
    </row>
    <row r="102" spans="5:5" hidden="1">
      <c r="E102">
        <v>2</v>
      </c>
    </row>
    <row r="103" spans="5:5" hidden="1">
      <c r="E103">
        <v>3</v>
      </c>
    </row>
    <row r="104" spans="5:5" hidden="1">
      <c r="E104">
        <v>4</v>
      </c>
    </row>
    <row r="105" spans="5:5" hidden="1">
      <c r="E105">
        <v>5</v>
      </c>
    </row>
    <row r="106" spans="5:5" hidden="1">
      <c r="E106">
        <v>6</v>
      </c>
    </row>
    <row r="107" spans="5:5" hidden="1">
      <c r="E107">
        <v>7</v>
      </c>
    </row>
    <row r="108" spans="5:5" hidden="1">
      <c r="E108">
        <v>8</v>
      </c>
    </row>
    <row r="109" spans="5:5" hidden="1">
      <c r="E109">
        <v>9</v>
      </c>
    </row>
    <row r="110" spans="5:5" hidden="1">
      <c r="E110">
        <v>10</v>
      </c>
    </row>
    <row r="111" spans="5:5" hidden="1">
      <c r="E111">
        <v>11</v>
      </c>
    </row>
    <row r="112" spans="5:5" hidden="1">
      <c r="E112">
        <v>12</v>
      </c>
    </row>
    <row r="113" spans="5:5" hidden="1">
      <c r="E113">
        <v>13</v>
      </c>
    </row>
    <row r="114" spans="5:5" hidden="1">
      <c r="E114">
        <v>14</v>
      </c>
    </row>
    <row r="115" spans="5:5" hidden="1">
      <c r="E115">
        <v>15</v>
      </c>
    </row>
    <row r="116" spans="5:5" hidden="1">
      <c r="E116">
        <v>16</v>
      </c>
    </row>
    <row r="117" spans="5:5" hidden="1">
      <c r="E117">
        <v>17</v>
      </c>
    </row>
    <row r="118" spans="5:5" hidden="1">
      <c r="E118">
        <v>18</v>
      </c>
    </row>
    <row r="119" spans="5:5" hidden="1">
      <c r="E119">
        <v>19</v>
      </c>
    </row>
    <row r="120" spans="5:5" hidden="1">
      <c r="E120">
        <v>20</v>
      </c>
    </row>
    <row r="121" spans="5:5" hidden="1">
      <c r="E121">
        <v>21</v>
      </c>
    </row>
    <row r="122" spans="5:5" hidden="1">
      <c r="E122">
        <v>22</v>
      </c>
    </row>
    <row r="123" spans="5:5" hidden="1">
      <c r="E123">
        <v>23</v>
      </c>
    </row>
    <row r="124" spans="5:5" hidden="1">
      <c r="E124">
        <v>24</v>
      </c>
    </row>
    <row r="125" spans="5:5" hidden="1">
      <c r="E125">
        <v>25</v>
      </c>
    </row>
    <row r="126" spans="5:5" hidden="1">
      <c r="E126">
        <v>26</v>
      </c>
    </row>
    <row r="127" spans="5:5" hidden="1">
      <c r="E127">
        <v>27</v>
      </c>
    </row>
    <row r="128" spans="5:5" hidden="1">
      <c r="E128">
        <v>28</v>
      </c>
    </row>
    <row r="129" spans="5:5" hidden="1">
      <c r="E129">
        <v>29</v>
      </c>
    </row>
    <row r="130" spans="5:5" hidden="1">
      <c r="E130">
        <v>30</v>
      </c>
    </row>
    <row r="131" spans="5:5" hidden="1">
      <c r="E131">
        <v>31</v>
      </c>
    </row>
    <row r="132" spans="5:5" hidden="1">
      <c r="E132">
        <v>32</v>
      </c>
    </row>
    <row r="133" spans="5:5" hidden="1">
      <c r="E133">
        <v>33</v>
      </c>
    </row>
    <row r="134" spans="5:5" hidden="1">
      <c r="E134">
        <v>34</v>
      </c>
    </row>
    <row r="135" spans="5:5" hidden="1">
      <c r="E135">
        <v>35</v>
      </c>
    </row>
    <row r="136" spans="5:5" hidden="1">
      <c r="E136">
        <v>36</v>
      </c>
    </row>
    <row r="137" spans="5:5" hidden="1">
      <c r="E137">
        <v>37</v>
      </c>
    </row>
    <row r="138" spans="5:5" hidden="1">
      <c r="E138">
        <v>38</v>
      </c>
    </row>
    <row r="139" spans="5:5" hidden="1">
      <c r="E139">
        <v>39</v>
      </c>
    </row>
    <row r="140" spans="5:5" hidden="1">
      <c r="E140">
        <v>40</v>
      </c>
    </row>
  </sheetData>
  <sheetProtection sheet="1"/>
  <mergeCells count="11">
    <mergeCell ref="D59:E59"/>
    <mergeCell ref="G59:K59"/>
    <mergeCell ref="D79:E79"/>
    <mergeCell ref="G79:K79"/>
    <mergeCell ref="D1:E1"/>
    <mergeCell ref="G1:K1"/>
    <mergeCell ref="D13:J13"/>
    <mergeCell ref="D19:E19"/>
    <mergeCell ref="G19:K19"/>
    <mergeCell ref="D39:E39"/>
    <mergeCell ref="G39:K39"/>
  </mergeCells>
  <conditionalFormatting sqref="F3:F12 F21:F30 F41:F50 F61:F70 F81:F90">
    <cfRule type="cellIs" priority="1" stopIfTrue="1" operator="between">
      <formula>0</formula>
      <formula>7</formula>
    </cfRule>
  </conditionalFormatting>
  <dataValidations count="4">
    <dataValidation type="whole" allowBlank="1" showInputMessage="1" showErrorMessage="1" errorTitle="No válido" error="Debe introducir un valor entero entre 0 y 7" promptTitle="Nota" prompt="Introducir minutos entre 0 y 7" sqref="F3:F12 F21:F30 F41:F50 F61:F70 F81:F90">
      <formula1>0</formula1>
      <formula2>7</formula2>
    </dataValidation>
    <dataValidation type="decimal" allowBlank="1" showInputMessage="1" showErrorMessage="1" errorTitle="Valor inválido" error="Máximo 59,99" promptTitle="Nota" prompt="seg,cent_x000a_00,00" sqref="G3:G12 G21:G30 G41:G50 G61:G70 G81:G90">
      <formula1>0</formula1>
      <formula2>59.99</formula2>
    </dataValidation>
    <dataValidation type="whole" allowBlank="1" showInputMessage="1" showErrorMessage="1" promptTitle="Nota" prompt="Metros aterrizaje_x000a_1 a 15 (ó 0)" sqref="I4:I12 I22:I30 I42:I50 I62:I70 I82:I90">
      <formula1>0</formula1>
      <formula2>15</formula2>
    </dataValidation>
    <dataValidation type="whole" allowBlank="1" showInputMessage="1" showErrorMessage="1" errorTitle="Nota" error="Solo 0 a 15" promptTitle="Nota" prompt="Metros aterrizaje_x000a_1 a 15 (ó 0)" sqref="I3 I21 I41 I61 I81">
      <formula1>0</formula1>
      <formula2>15</formula2>
    </dataValidation>
  </dataValidations>
  <pageMargins left="0.74791666666666667" right="0.74791666666666667" top="0.98402777777777772" bottom="0.98402777777777772" header="0.51180555555555551" footer="0.51180555555555551"/>
  <pageSetup paperSize="9" firstPageNumber="0"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sheetPr codeName="Sheet8"/>
  <dimension ref="A1:P140"/>
  <sheetViews>
    <sheetView topLeftCell="C18" workbookViewId="0">
      <selection activeCell="E26" sqref="E26"/>
    </sheetView>
  </sheetViews>
  <sheetFormatPr baseColWidth="10" defaultColWidth="9.109375" defaultRowHeight="13.2"/>
  <cols>
    <col min="1" max="2" width="0" hidden="1" customWidth="1"/>
    <col min="3" max="3" width="35.6640625" style="61" customWidth="1"/>
    <col min="7" max="7" width="9.109375" style="62"/>
    <col min="8" max="8" width="9.109375" style="63"/>
    <col min="11" max="12" width="9.109375" style="63"/>
  </cols>
  <sheetData>
    <row r="1" spans="1:16">
      <c r="D1" s="174" t="s">
        <v>38</v>
      </c>
      <c r="E1" s="174"/>
      <c r="F1" s="37"/>
      <c r="G1" s="176" t="s">
        <v>41</v>
      </c>
      <c r="H1" s="176"/>
      <c r="I1" s="176"/>
      <c r="J1" s="176"/>
      <c r="K1" s="176"/>
      <c r="L1" s="65"/>
      <c r="P1" s="66">
        <f>IF((F7*60+G7)&gt;Instrucciones!C14,0,IF(F7&gt;=Instrucciones!B10,((Instrucciones!B10*60*2)-F7*60-G7),F7*60+G7))</f>
        <v>0</v>
      </c>
    </row>
    <row r="2" spans="1:16">
      <c r="C2" s="67" t="s">
        <v>42</v>
      </c>
      <c r="D2" s="68" t="s">
        <v>43</v>
      </c>
      <c r="E2" s="69" t="s">
        <v>44</v>
      </c>
      <c r="F2" s="70" t="s">
        <v>45</v>
      </c>
      <c r="G2" s="71" t="s">
        <v>46</v>
      </c>
      <c r="H2" s="72" t="s">
        <v>47</v>
      </c>
      <c r="I2" s="73" t="s">
        <v>48</v>
      </c>
      <c r="J2" s="73" t="s">
        <v>49</v>
      </c>
      <c r="K2" s="74" t="s">
        <v>50</v>
      </c>
      <c r="L2" s="74" t="s">
        <v>51</v>
      </c>
    </row>
    <row r="3" spans="1:16">
      <c r="A3">
        <v>7</v>
      </c>
      <c r="B3">
        <v>510</v>
      </c>
      <c r="C3" s="75" t="str">
        <f>VLOOKUP(E3,Dorsales!A:I,2,FALSE)</f>
        <v>-------</v>
      </c>
      <c r="D3" s="76"/>
      <c r="E3" s="77"/>
      <c r="F3" s="78"/>
      <c r="G3" s="79"/>
      <c r="H3" s="80">
        <f t="shared" ref="H3:H12" si="0">IF((F3*60+G3)&gt;B3,0,IF(F3&gt;=A3,((A3*60*2)-F3*60-G3),F3*60+G3))</f>
        <v>0</v>
      </c>
      <c r="I3" s="77"/>
      <c r="J3" s="81">
        <f t="shared" ref="J3:J12" si="1">IF(H3&lt;30,0,IF(I3=0,0,IF(I3&gt;15,0,32-I3*2)))</f>
        <v>0</v>
      </c>
      <c r="K3" s="82">
        <f t="shared" ref="K3:K12" si="2">IF(I3&gt;100,0,H3+J3)</f>
        <v>0</v>
      </c>
      <c r="L3" s="83">
        <f>IF(K3=0,0,K3/K14*1000)</f>
        <v>0</v>
      </c>
    </row>
    <row r="4" spans="1:16">
      <c r="A4">
        <v>7</v>
      </c>
      <c r="B4">
        <v>510</v>
      </c>
      <c r="C4" s="84" t="str">
        <f>VLOOKUP(E4,Dorsales!A:I,2,FALSE)</f>
        <v>-------</v>
      </c>
      <c r="D4" s="85"/>
      <c r="E4" s="86"/>
      <c r="F4" s="87"/>
      <c r="G4" s="88"/>
      <c r="H4" s="80">
        <f t="shared" si="0"/>
        <v>0</v>
      </c>
      <c r="I4" s="77"/>
      <c r="J4" s="89">
        <f t="shared" si="1"/>
        <v>0</v>
      </c>
      <c r="K4" s="82">
        <f t="shared" si="2"/>
        <v>0</v>
      </c>
      <c r="L4" s="90">
        <f>IF(K4=0,0,K4/K14*1000)</f>
        <v>0</v>
      </c>
    </row>
    <row r="5" spans="1:16">
      <c r="A5">
        <v>7</v>
      </c>
      <c r="B5">
        <v>510</v>
      </c>
      <c r="C5" s="84" t="str">
        <f>VLOOKUP(E5,Dorsales!A:I,2,FALSE)</f>
        <v>-------</v>
      </c>
      <c r="D5" s="85"/>
      <c r="E5" s="86"/>
      <c r="F5" s="87"/>
      <c r="G5" s="88"/>
      <c r="H5" s="80">
        <f t="shared" si="0"/>
        <v>0</v>
      </c>
      <c r="I5" s="91"/>
      <c r="J5" s="89">
        <f t="shared" si="1"/>
        <v>0</v>
      </c>
      <c r="K5" s="82">
        <f t="shared" si="2"/>
        <v>0</v>
      </c>
      <c r="L5" s="90">
        <f>IF(K5=0,0,K5/K14*1000)</f>
        <v>0</v>
      </c>
    </row>
    <row r="6" spans="1:16">
      <c r="A6">
        <v>7</v>
      </c>
      <c r="B6">
        <v>510</v>
      </c>
      <c r="C6" s="84" t="str">
        <f>VLOOKUP(E6,Dorsales!A:I,2,FALSE)</f>
        <v>-------</v>
      </c>
      <c r="D6" s="85"/>
      <c r="E6" s="86"/>
      <c r="F6" s="87"/>
      <c r="G6" s="88"/>
      <c r="H6" s="80">
        <f t="shared" si="0"/>
        <v>0</v>
      </c>
      <c r="I6" s="91"/>
      <c r="J6" s="89">
        <f t="shared" si="1"/>
        <v>0</v>
      </c>
      <c r="K6" s="82">
        <f t="shared" si="2"/>
        <v>0</v>
      </c>
      <c r="L6" s="90">
        <f>IF(K6=0,0,K6/K14*1000)</f>
        <v>0</v>
      </c>
    </row>
    <row r="7" spans="1:16">
      <c r="A7">
        <v>7</v>
      </c>
      <c r="B7">
        <v>510</v>
      </c>
      <c r="C7" s="84" t="str">
        <f>VLOOKUP(E7,Dorsales!A:I,2,FALSE)</f>
        <v>-------</v>
      </c>
      <c r="D7" s="85"/>
      <c r="E7" s="86"/>
      <c r="F7" s="87"/>
      <c r="G7" s="88"/>
      <c r="H7" s="80">
        <f t="shared" si="0"/>
        <v>0</v>
      </c>
      <c r="I7" s="91"/>
      <c r="J7" s="89">
        <f t="shared" si="1"/>
        <v>0</v>
      </c>
      <c r="K7" s="82">
        <f t="shared" si="2"/>
        <v>0</v>
      </c>
      <c r="L7" s="90">
        <f>IF(K7=0,0,K7/K14*1000)</f>
        <v>0</v>
      </c>
    </row>
    <row r="8" spans="1:16">
      <c r="A8">
        <v>7</v>
      </c>
      <c r="B8">
        <v>510</v>
      </c>
      <c r="C8" s="84" t="str">
        <f>VLOOKUP(E8,Dorsales!A:I,2,FALSE)</f>
        <v>-------</v>
      </c>
      <c r="D8" s="85"/>
      <c r="E8" s="86"/>
      <c r="F8" s="87"/>
      <c r="G8" s="88"/>
      <c r="H8" s="80">
        <f t="shared" si="0"/>
        <v>0</v>
      </c>
      <c r="I8" s="91"/>
      <c r="J8" s="89">
        <f t="shared" si="1"/>
        <v>0</v>
      </c>
      <c r="K8" s="82">
        <f t="shared" si="2"/>
        <v>0</v>
      </c>
      <c r="L8" s="90">
        <f>IF(K8=0,0,K8/K14*1000)</f>
        <v>0</v>
      </c>
    </row>
    <row r="9" spans="1:16">
      <c r="A9">
        <v>7</v>
      </c>
      <c r="B9">
        <v>510</v>
      </c>
      <c r="C9" s="84" t="str">
        <f>VLOOKUP(E9,Dorsales!A:I,2,FALSE)</f>
        <v>-------</v>
      </c>
      <c r="D9" s="85"/>
      <c r="E9" s="86"/>
      <c r="F9" s="87"/>
      <c r="G9" s="88"/>
      <c r="H9" s="80">
        <f t="shared" si="0"/>
        <v>0</v>
      </c>
      <c r="I9" s="91"/>
      <c r="J9" s="89">
        <f t="shared" si="1"/>
        <v>0</v>
      </c>
      <c r="K9" s="82">
        <f t="shared" si="2"/>
        <v>0</v>
      </c>
      <c r="L9" s="90">
        <f>IF(K9=0,0,K9/K14*1000)</f>
        <v>0</v>
      </c>
    </row>
    <row r="10" spans="1:16">
      <c r="A10">
        <v>7</v>
      </c>
      <c r="B10">
        <v>510</v>
      </c>
      <c r="C10" s="84" t="str">
        <f>VLOOKUP(E10,Dorsales!A:I,2,FALSE)</f>
        <v>-------</v>
      </c>
      <c r="D10" s="85"/>
      <c r="E10" s="86"/>
      <c r="F10" s="87"/>
      <c r="G10" s="88"/>
      <c r="H10" s="80">
        <f t="shared" si="0"/>
        <v>0</v>
      </c>
      <c r="I10" s="91"/>
      <c r="J10" s="89">
        <f t="shared" si="1"/>
        <v>0</v>
      </c>
      <c r="K10" s="82">
        <f t="shared" si="2"/>
        <v>0</v>
      </c>
      <c r="L10" s="90">
        <f>IF(K10=0,0,K10/K14*1000)</f>
        <v>0</v>
      </c>
    </row>
    <row r="11" spans="1:16">
      <c r="A11">
        <v>7</v>
      </c>
      <c r="B11">
        <v>510</v>
      </c>
      <c r="C11" s="84" t="str">
        <f>VLOOKUP(E11,Dorsales!A:I,2,FALSE)</f>
        <v>-------</v>
      </c>
      <c r="D11" s="85"/>
      <c r="E11" s="86"/>
      <c r="F11" s="92"/>
      <c r="G11" s="88"/>
      <c r="H11" s="80">
        <f t="shared" si="0"/>
        <v>0</v>
      </c>
      <c r="I11" s="91"/>
      <c r="J11" s="89">
        <f t="shared" si="1"/>
        <v>0</v>
      </c>
      <c r="K11" s="82">
        <f t="shared" si="2"/>
        <v>0</v>
      </c>
      <c r="L11" s="90">
        <f>IF(K11=0,0,K11/K14*1000)</f>
        <v>0</v>
      </c>
    </row>
    <row r="12" spans="1:16">
      <c r="A12">
        <v>7</v>
      </c>
      <c r="B12">
        <v>510</v>
      </c>
      <c r="C12" s="93" t="str">
        <f>VLOOKUP(E12,Dorsales!A:I,2,FALSE)</f>
        <v>-------</v>
      </c>
      <c r="D12" s="94"/>
      <c r="E12" s="52"/>
      <c r="F12" s="92"/>
      <c r="G12" s="95"/>
      <c r="H12" s="80">
        <f t="shared" si="0"/>
        <v>0</v>
      </c>
      <c r="I12" s="86"/>
      <c r="J12" s="96">
        <f t="shared" si="1"/>
        <v>0</v>
      </c>
      <c r="K12" s="97">
        <f t="shared" si="2"/>
        <v>0</v>
      </c>
      <c r="L12" s="98">
        <f>IF(K12=0,0,K12/K14*1000)</f>
        <v>0</v>
      </c>
    </row>
    <row r="13" spans="1:16">
      <c r="D13" s="177" t="s">
        <v>52</v>
      </c>
      <c r="E13" s="177"/>
      <c r="F13" s="177"/>
      <c r="G13" s="177"/>
      <c r="H13" s="177"/>
      <c r="I13" s="177"/>
      <c r="J13" s="177"/>
      <c r="K13" s="65"/>
      <c r="L13" s="65"/>
    </row>
    <row r="14" spans="1:16">
      <c r="D14" s="99" t="s">
        <v>53</v>
      </c>
      <c r="E14" s="99"/>
      <c r="F14" s="100">
        <f>A3</f>
        <v>7</v>
      </c>
      <c r="G14" s="101"/>
      <c r="H14" s="102" t="s">
        <v>54</v>
      </c>
      <c r="I14" s="103"/>
      <c r="J14" s="103"/>
      <c r="K14" s="104">
        <f>MAX(K3:K12)</f>
        <v>0</v>
      </c>
      <c r="L14" s="65"/>
    </row>
    <row r="19" spans="1:12">
      <c r="D19" s="174" t="s">
        <v>38</v>
      </c>
      <c r="E19" s="174"/>
      <c r="F19" s="37"/>
      <c r="G19" s="175" t="s">
        <v>55</v>
      </c>
      <c r="H19" s="175"/>
      <c r="I19" s="175"/>
      <c r="J19" s="175"/>
      <c r="K19" s="175"/>
      <c r="L19" s="65"/>
    </row>
    <row r="20" spans="1:12">
      <c r="C20" s="67" t="s">
        <v>42</v>
      </c>
      <c r="D20" s="68" t="s">
        <v>43</v>
      </c>
      <c r="E20" s="73" t="s">
        <v>12</v>
      </c>
      <c r="F20" s="70" t="s">
        <v>45</v>
      </c>
      <c r="G20" s="71" t="s">
        <v>46</v>
      </c>
      <c r="H20" s="72" t="s">
        <v>47</v>
      </c>
      <c r="I20" s="73" t="s">
        <v>48</v>
      </c>
      <c r="J20" s="73" t="s">
        <v>49</v>
      </c>
      <c r="K20" s="74" t="s">
        <v>50</v>
      </c>
      <c r="L20" s="74" t="s">
        <v>51</v>
      </c>
    </row>
    <row r="21" spans="1:12">
      <c r="A21">
        <v>7</v>
      </c>
      <c r="B21">
        <v>510</v>
      </c>
      <c r="C21" s="75" t="str">
        <f>VLOOKUP(E21,Dorsales!A:I,2,FALSE)</f>
        <v>Miguel de la Torre</v>
      </c>
      <c r="D21" s="76"/>
      <c r="E21" s="77">
        <v>1</v>
      </c>
      <c r="F21" s="78">
        <v>6</v>
      </c>
      <c r="G21" s="79">
        <v>45.25</v>
      </c>
      <c r="H21" s="80">
        <f t="shared" ref="H21:H30" si="3">IF((F21*60+G21)&gt;B21,0,IF(F21&gt;=A21,((A21*60*2)-F21*60-G21),F21*60+G21))</f>
        <v>405.25</v>
      </c>
      <c r="I21" s="77">
        <v>13</v>
      </c>
      <c r="J21" s="81">
        <f t="shared" ref="J21:J30" si="4">IF(H21&lt;30,0,IF(I21=0,0,IF(I21&gt;15,0,32-I21*2)))</f>
        <v>6</v>
      </c>
      <c r="K21" s="82">
        <f t="shared" ref="K21:K30" si="5">IF(I21&gt;100,0,H21+J21)</f>
        <v>411.25</v>
      </c>
      <c r="L21" s="83">
        <f>IF(K21=0,0,K21/K32*1000)</f>
        <v>917.06805815716712</v>
      </c>
    </row>
    <row r="22" spans="1:12">
      <c r="A22">
        <v>7</v>
      </c>
      <c r="B22">
        <v>510</v>
      </c>
      <c r="C22" s="84" t="str">
        <f>VLOOKUP(E22,Dorsales!A:I,2,FALSE)</f>
        <v>José Antonio Papin</v>
      </c>
      <c r="D22" s="85"/>
      <c r="E22" s="86">
        <v>2</v>
      </c>
      <c r="F22" s="87">
        <v>6</v>
      </c>
      <c r="G22" s="88">
        <v>35.44</v>
      </c>
      <c r="H22" s="80">
        <f t="shared" si="3"/>
        <v>395.44</v>
      </c>
      <c r="I22" s="77">
        <v>13</v>
      </c>
      <c r="J22" s="89">
        <f t="shared" si="4"/>
        <v>6</v>
      </c>
      <c r="K22" s="82">
        <f t="shared" si="5"/>
        <v>401.44</v>
      </c>
      <c r="L22" s="90">
        <f>IF(K22=0,0,K22/K32*1000)</f>
        <v>895.19222192489519</v>
      </c>
    </row>
    <row r="23" spans="1:12">
      <c r="A23">
        <v>7</v>
      </c>
      <c r="B23">
        <v>510</v>
      </c>
      <c r="C23" s="84" t="str">
        <f>VLOOKUP(E23,Dorsales!A:I,2,FALSE)</f>
        <v>José Antonio Orviz</v>
      </c>
      <c r="D23" s="85"/>
      <c r="E23" s="86">
        <v>3</v>
      </c>
      <c r="F23" s="87">
        <v>6</v>
      </c>
      <c r="G23" s="88">
        <v>58.44</v>
      </c>
      <c r="H23" s="80">
        <f t="shared" si="3"/>
        <v>418.44</v>
      </c>
      <c r="I23" s="91">
        <v>1</v>
      </c>
      <c r="J23" s="89">
        <f t="shared" si="4"/>
        <v>30</v>
      </c>
      <c r="K23" s="82">
        <f t="shared" si="5"/>
        <v>448.44</v>
      </c>
      <c r="L23" s="90">
        <f>IF(K23=0,0,K23/K32*1000)</f>
        <v>1000</v>
      </c>
    </row>
    <row r="24" spans="1:12">
      <c r="A24">
        <v>7</v>
      </c>
      <c r="B24">
        <v>510</v>
      </c>
      <c r="C24" s="84" t="str">
        <f>VLOOKUP(E24,Dorsales!A:I,2,FALSE)</f>
        <v>Luis Antonio Presol</v>
      </c>
      <c r="D24" s="85"/>
      <c r="E24" s="86">
        <v>4</v>
      </c>
      <c r="F24" s="87">
        <v>7</v>
      </c>
      <c r="G24" s="88">
        <v>5.03</v>
      </c>
      <c r="H24" s="80">
        <f t="shared" si="3"/>
        <v>414.97</v>
      </c>
      <c r="I24" s="91">
        <v>6</v>
      </c>
      <c r="J24" s="89">
        <f t="shared" si="4"/>
        <v>20</v>
      </c>
      <c r="K24" s="82">
        <f t="shared" si="5"/>
        <v>434.97</v>
      </c>
      <c r="L24" s="90">
        <f>IF(K24=0,0,K24/K32*1000)</f>
        <v>969.96253679422011</v>
      </c>
    </row>
    <row r="25" spans="1:12">
      <c r="A25">
        <v>7</v>
      </c>
      <c r="B25">
        <v>510</v>
      </c>
      <c r="C25" s="84" t="str">
        <f>VLOOKUP(E25,Dorsales!A:I,2,FALSE)</f>
        <v>Alejandro Gil</v>
      </c>
      <c r="D25" s="85"/>
      <c r="E25" s="86">
        <v>5</v>
      </c>
      <c r="F25" s="87">
        <v>5</v>
      </c>
      <c r="G25" s="88">
        <v>37.22</v>
      </c>
      <c r="H25" s="80">
        <f t="shared" si="3"/>
        <v>337.22</v>
      </c>
      <c r="I25" s="91">
        <v>0</v>
      </c>
      <c r="J25" s="89">
        <f t="shared" si="4"/>
        <v>0</v>
      </c>
      <c r="K25" s="82">
        <f t="shared" si="5"/>
        <v>337.22</v>
      </c>
      <c r="L25" s="90">
        <f>IF(K25=0,0,K25/K32*1000)</f>
        <v>751.98465792525201</v>
      </c>
    </row>
    <row r="26" spans="1:12">
      <c r="A26">
        <v>7</v>
      </c>
      <c r="B26">
        <v>510</v>
      </c>
      <c r="C26" s="84" t="str">
        <f>VLOOKUP(E26,Dorsales!A:I,2,FALSE)</f>
        <v>-------</v>
      </c>
      <c r="D26" s="85"/>
      <c r="E26" s="86"/>
      <c r="F26" s="87"/>
      <c r="G26" s="88"/>
      <c r="H26" s="80">
        <f t="shared" si="3"/>
        <v>0</v>
      </c>
      <c r="I26" s="91"/>
      <c r="J26" s="89">
        <f t="shared" si="4"/>
        <v>0</v>
      </c>
      <c r="K26" s="82">
        <f t="shared" si="5"/>
        <v>0</v>
      </c>
      <c r="L26" s="90">
        <f>IF(K26=0,0,K26/K32*1000)</f>
        <v>0</v>
      </c>
    </row>
    <row r="27" spans="1:12">
      <c r="A27">
        <v>7</v>
      </c>
      <c r="B27">
        <v>510</v>
      </c>
      <c r="C27" s="84" t="str">
        <f>VLOOKUP(E27,Dorsales!A:I,2,FALSE)</f>
        <v>-------</v>
      </c>
      <c r="D27" s="85"/>
      <c r="E27" s="86"/>
      <c r="F27" s="87"/>
      <c r="G27" s="88"/>
      <c r="H27" s="80">
        <f t="shared" si="3"/>
        <v>0</v>
      </c>
      <c r="I27" s="91"/>
      <c r="J27" s="89">
        <f t="shared" si="4"/>
        <v>0</v>
      </c>
      <c r="K27" s="82">
        <f t="shared" si="5"/>
        <v>0</v>
      </c>
      <c r="L27" s="90">
        <f>IF(K27=0,0,K27/K32*1000)</f>
        <v>0</v>
      </c>
    </row>
    <row r="28" spans="1:12">
      <c r="A28">
        <v>7</v>
      </c>
      <c r="B28">
        <v>510</v>
      </c>
      <c r="C28" s="84" t="str">
        <f>VLOOKUP(E28,Dorsales!A:I,2,FALSE)</f>
        <v>-------</v>
      </c>
      <c r="D28" s="85"/>
      <c r="E28" s="86"/>
      <c r="F28" s="87"/>
      <c r="G28" s="88"/>
      <c r="H28" s="80">
        <f t="shared" si="3"/>
        <v>0</v>
      </c>
      <c r="I28" s="91"/>
      <c r="J28" s="89">
        <f t="shared" si="4"/>
        <v>0</v>
      </c>
      <c r="K28" s="82">
        <f t="shared" si="5"/>
        <v>0</v>
      </c>
      <c r="L28" s="90">
        <f>IF(K28=0,0,K28/K32*1000)</f>
        <v>0</v>
      </c>
    </row>
    <row r="29" spans="1:12">
      <c r="A29">
        <v>7</v>
      </c>
      <c r="B29">
        <v>510</v>
      </c>
      <c r="C29" s="84" t="str">
        <f>VLOOKUP(E29,Dorsales!A:I,2,FALSE)</f>
        <v>-------</v>
      </c>
      <c r="D29" s="85"/>
      <c r="E29" s="86"/>
      <c r="F29" s="92"/>
      <c r="G29" s="88"/>
      <c r="H29" s="80">
        <f t="shared" si="3"/>
        <v>0</v>
      </c>
      <c r="I29" s="91"/>
      <c r="J29" s="89">
        <f t="shared" si="4"/>
        <v>0</v>
      </c>
      <c r="K29" s="82">
        <f t="shared" si="5"/>
        <v>0</v>
      </c>
      <c r="L29" s="90">
        <f>IF(K29=0,0,K29/K32*1000)</f>
        <v>0</v>
      </c>
    </row>
    <row r="30" spans="1:12">
      <c r="A30">
        <v>7</v>
      </c>
      <c r="B30">
        <v>510</v>
      </c>
      <c r="C30" s="93" t="str">
        <f>VLOOKUP(E30,Dorsales!A:I,2,FALSE)</f>
        <v>-------</v>
      </c>
      <c r="D30" s="94"/>
      <c r="E30" s="52"/>
      <c r="F30" s="92"/>
      <c r="G30" s="95"/>
      <c r="H30" s="80">
        <f t="shared" si="3"/>
        <v>0</v>
      </c>
      <c r="I30" s="86"/>
      <c r="J30" s="96">
        <f t="shared" si="4"/>
        <v>0</v>
      </c>
      <c r="K30" s="97">
        <f t="shared" si="5"/>
        <v>0</v>
      </c>
      <c r="L30" s="98">
        <f>IF(K30=0,0,K30/K32*1000)</f>
        <v>0</v>
      </c>
    </row>
    <row r="31" spans="1:12">
      <c r="D31" s="107"/>
      <c r="E31" s="108"/>
      <c r="F31" s="108"/>
      <c r="G31" s="109"/>
      <c r="H31" s="110"/>
      <c r="I31" s="108"/>
      <c r="J31" s="111"/>
      <c r="K31" s="65"/>
      <c r="L31" s="65"/>
    </row>
    <row r="32" spans="1:12">
      <c r="D32" s="99" t="s">
        <v>53</v>
      </c>
      <c r="E32" s="99"/>
      <c r="F32" s="100">
        <f>A21</f>
        <v>7</v>
      </c>
      <c r="G32" s="101"/>
      <c r="H32" s="102" t="s">
        <v>54</v>
      </c>
      <c r="I32" s="103"/>
      <c r="J32" s="103"/>
      <c r="K32" s="104">
        <f>MAX(K21:K30)</f>
        <v>448.44</v>
      </c>
      <c r="L32" s="65"/>
    </row>
    <row r="39" spans="1:12">
      <c r="D39" s="174" t="s">
        <v>38</v>
      </c>
      <c r="E39" s="174"/>
      <c r="F39" s="37"/>
      <c r="G39" s="175" t="s">
        <v>56</v>
      </c>
      <c r="H39" s="175"/>
      <c r="I39" s="175"/>
      <c r="J39" s="175"/>
      <c r="K39" s="175"/>
      <c r="L39" s="65"/>
    </row>
    <row r="40" spans="1:12">
      <c r="C40" s="67" t="s">
        <v>42</v>
      </c>
      <c r="D40" s="68" t="s">
        <v>43</v>
      </c>
      <c r="E40" s="73" t="s">
        <v>12</v>
      </c>
      <c r="F40" s="70" t="s">
        <v>45</v>
      </c>
      <c r="G40" s="71" t="s">
        <v>46</v>
      </c>
      <c r="H40" s="72" t="s">
        <v>47</v>
      </c>
      <c r="I40" s="73" t="s">
        <v>48</v>
      </c>
      <c r="J40" s="73" t="s">
        <v>49</v>
      </c>
      <c r="K40" s="74" t="s">
        <v>50</v>
      </c>
      <c r="L40" s="74" t="s">
        <v>51</v>
      </c>
    </row>
    <row r="41" spans="1:12">
      <c r="A41">
        <v>7</v>
      </c>
      <c r="B41">
        <v>510</v>
      </c>
      <c r="C41" s="75" t="str">
        <f>VLOOKUP(E41,Dorsales!A:I,2,FALSE)</f>
        <v>-------</v>
      </c>
      <c r="D41" s="76"/>
      <c r="E41" s="77"/>
      <c r="F41" s="78"/>
      <c r="G41" s="79"/>
      <c r="H41" s="80">
        <f t="shared" ref="H41:H50" si="6">IF((F41*60+G41)&gt;B41,0,IF(F41&gt;=A41,((A41*60*2)-F41*60-G41),F41*60+G41))</f>
        <v>0</v>
      </c>
      <c r="I41" s="77"/>
      <c r="J41" s="81">
        <f t="shared" ref="J41:J50" si="7">IF(H41&lt;30,0,IF(I41=0,0,IF(I41&gt;15,0,32-I41*2)))</f>
        <v>0</v>
      </c>
      <c r="K41" s="82">
        <f t="shared" ref="K41:K50" si="8">IF(I41&gt;100,0,H41+J41)</f>
        <v>0</v>
      </c>
      <c r="L41" s="83">
        <f>IF(K41=0,0,K41/K52*1000)</f>
        <v>0</v>
      </c>
    </row>
    <row r="42" spans="1:12">
      <c r="A42">
        <v>7</v>
      </c>
      <c r="B42">
        <v>510</v>
      </c>
      <c r="C42" s="84" t="str">
        <f>VLOOKUP(E42,Dorsales!A:I,2,FALSE)</f>
        <v>-------</v>
      </c>
      <c r="D42" s="85"/>
      <c r="E42" s="86"/>
      <c r="F42" s="87"/>
      <c r="G42" s="88"/>
      <c r="H42" s="80">
        <f t="shared" si="6"/>
        <v>0</v>
      </c>
      <c r="I42" s="77"/>
      <c r="J42" s="89">
        <f t="shared" si="7"/>
        <v>0</v>
      </c>
      <c r="K42" s="82">
        <f t="shared" si="8"/>
        <v>0</v>
      </c>
      <c r="L42" s="90">
        <f>IF(K42=0,0,K42/K52*1000)</f>
        <v>0</v>
      </c>
    </row>
    <row r="43" spans="1:12">
      <c r="A43">
        <v>7</v>
      </c>
      <c r="B43">
        <v>510</v>
      </c>
      <c r="C43" s="84" t="str">
        <f>VLOOKUP(E43,Dorsales!A:I,2,FALSE)</f>
        <v>-------</v>
      </c>
      <c r="D43" s="85"/>
      <c r="E43" s="86"/>
      <c r="F43" s="87"/>
      <c r="G43" s="88"/>
      <c r="H43" s="80">
        <f t="shared" si="6"/>
        <v>0</v>
      </c>
      <c r="I43" s="91"/>
      <c r="J43" s="89">
        <f t="shared" si="7"/>
        <v>0</v>
      </c>
      <c r="K43" s="82">
        <f t="shared" si="8"/>
        <v>0</v>
      </c>
      <c r="L43" s="90">
        <f>IF(K43=0,0,K43/K52*1000)</f>
        <v>0</v>
      </c>
    </row>
    <row r="44" spans="1:12">
      <c r="A44">
        <v>7</v>
      </c>
      <c r="B44">
        <v>510</v>
      </c>
      <c r="C44" s="84" t="str">
        <f>VLOOKUP(E44,Dorsales!A:I,2,FALSE)</f>
        <v>-------</v>
      </c>
      <c r="D44" s="85"/>
      <c r="E44" s="86"/>
      <c r="F44" s="87"/>
      <c r="G44" s="88"/>
      <c r="H44" s="80">
        <f t="shared" si="6"/>
        <v>0</v>
      </c>
      <c r="I44" s="91"/>
      <c r="J44" s="89">
        <f t="shared" si="7"/>
        <v>0</v>
      </c>
      <c r="K44" s="82">
        <f t="shared" si="8"/>
        <v>0</v>
      </c>
      <c r="L44" s="90">
        <f>IF(K44=0,0,K44/K52*1000)</f>
        <v>0</v>
      </c>
    </row>
    <row r="45" spans="1:12">
      <c r="A45">
        <v>7</v>
      </c>
      <c r="B45">
        <v>510</v>
      </c>
      <c r="C45" s="84" t="str">
        <f>VLOOKUP(E45,Dorsales!A:I,2,FALSE)</f>
        <v>-------</v>
      </c>
      <c r="D45" s="85"/>
      <c r="E45" s="86"/>
      <c r="F45" s="87"/>
      <c r="G45" s="88"/>
      <c r="H45" s="80">
        <f t="shared" si="6"/>
        <v>0</v>
      </c>
      <c r="I45" s="91"/>
      <c r="J45" s="89">
        <f t="shared" si="7"/>
        <v>0</v>
      </c>
      <c r="K45" s="82">
        <f t="shared" si="8"/>
        <v>0</v>
      </c>
      <c r="L45" s="90">
        <f>IF(K45=0,0,K45/K52*1000)</f>
        <v>0</v>
      </c>
    </row>
    <row r="46" spans="1:12">
      <c r="A46">
        <v>7</v>
      </c>
      <c r="B46">
        <v>510</v>
      </c>
      <c r="C46" s="84" t="str">
        <f>VLOOKUP(E46,Dorsales!A:I,2,FALSE)</f>
        <v>-------</v>
      </c>
      <c r="D46" s="85"/>
      <c r="E46" s="86"/>
      <c r="F46" s="87"/>
      <c r="G46" s="88"/>
      <c r="H46" s="80">
        <f t="shared" si="6"/>
        <v>0</v>
      </c>
      <c r="I46" s="91"/>
      <c r="J46" s="89">
        <f t="shared" si="7"/>
        <v>0</v>
      </c>
      <c r="K46" s="82">
        <f t="shared" si="8"/>
        <v>0</v>
      </c>
      <c r="L46" s="90">
        <f>IF(K46=0,0,K46/K52*1000)</f>
        <v>0</v>
      </c>
    </row>
    <row r="47" spans="1:12">
      <c r="A47">
        <v>7</v>
      </c>
      <c r="B47">
        <v>510</v>
      </c>
      <c r="C47" s="84" t="str">
        <f>VLOOKUP(E47,Dorsales!A:I,2,FALSE)</f>
        <v>-------</v>
      </c>
      <c r="D47" s="85"/>
      <c r="E47" s="86"/>
      <c r="F47" s="87"/>
      <c r="G47" s="88"/>
      <c r="H47" s="80">
        <f t="shared" si="6"/>
        <v>0</v>
      </c>
      <c r="I47" s="91"/>
      <c r="J47" s="89">
        <f t="shared" si="7"/>
        <v>0</v>
      </c>
      <c r="K47" s="82">
        <f t="shared" si="8"/>
        <v>0</v>
      </c>
      <c r="L47" s="90">
        <f>IF(K47=0,0,K47/K52*1000)</f>
        <v>0</v>
      </c>
    </row>
    <row r="48" spans="1:12">
      <c r="A48">
        <v>7</v>
      </c>
      <c r="B48">
        <v>510</v>
      </c>
      <c r="C48" s="84" t="str">
        <f>VLOOKUP(E48,Dorsales!A:I,2,FALSE)</f>
        <v>-------</v>
      </c>
      <c r="D48" s="85"/>
      <c r="E48" s="86"/>
      <c r="F48" s="87"/>
      <c r="G48" s="88"/>
      <c r="H48" s="80">
        <f t="shared" si="6"/>
        <v>0</v>
      </c>
      <c r="I48" s="91"/>
      <c r="J48" s="89">
        <f t="shared" si="7"/>
        <v>0</v>
      </c>
      <c r="K48" s="82">
        <f t="shared" si="8"/>
        <v>0</v>
      </c>
      <c r="L48" s="90">
        <f>IF(K48=0,0,K48/K52*1000)</f>
        <v>0</v>
      </c>
    </row>
    <row r="49" spans="1:12">
      <c r="A49">
        <v>7</v>
      </c>
      <c r="B49">
        <v>510</v>
      </c>
      <c r="C49" s="84" t="str">
        <f>VLOOKUP(E49,Dorsales!A:I,2,FALSE)</f>
        <v>-------</v>
      </c>
      <c r="D49" s="85"/>
      <c r="E49" s="86"/>
      <c r="F49" s="92"/>
      <c r="G49" s="88"/>
      <c r="H49" s="80">
        <f t="shared" si="6"/>
        <v>0</v>
      </c>
      <c r="I49" s="91"/>
      <c r="J49" s="89">
        <f t="shared" si="7"/>
        <v>0</v>
      </c>
      <c r="K49" s="82">
        <f t="shared" si="8"/>
        <v>0</v>
      </c>
      <c r="L49" s="90">
        <f>IF(K49=0,0,K49/K52*1000)</f>
        <v>0</v>
      </c>
    </row>
    <row r="50" spans="1:12">
      <c r="A50">
        <v>7</v>
      </c>
      <c r="B50">
        <v>510</v>
      </c>
      <c r="C50" s="93" t="str">
        <f>VLOOKUP(E50,Dorsales!A:I,2,FALSE)</f>
        <v>-------</v>
      </c>
      <c r="D50" s="94"/>
      <c r="E50" s="52"/>
      <c r="F50" s="92"/>
      <c r="G50" s="95"/>
      <c r="H50" s="80">
        <f t="shared" si="6"/>
        <v>0</v>
      </c>
      <c r="I50" s="86"/>
      <c r="J50" s="96">
        <f t="shared" si="7"/>
        <v>0</v>
      </c>
      <c r="K50" s="97">
        <f t="shared" si="8"/>
        <v>0</v>
      </c>
      <c r="L50" s="98">
        <f>IF(K50=0,0,K50/K52*1000)</f>
        <v>0</v>
      </c>
    </row>
    <row r="51" spans="1:12">
      <c r="D51" s="107"/>
      <c r="E51" s="108"/>
      <c r="F51" s="108"/>
      <c r="G51" s="109"/>
      <c r="H51" s="110"/>
      <c r="I51" s="108"/>
      <c r="J51" s="111"/>
      <c r="K51" s="65"/>
      <c r="L51" s="65"/>
    </row>
    <row r="52" spans="1:12">
      <c r="D52" s="99" t="s">
        <v>53</v>
      </c>
      <c r="E52" s="99"/>
      <c r="F52" s="100">
        <f>A41</f>
        <v>7</v>
      </c>
      <c r="G52" s="101"/>
      <c r="H52" s="102" t="s">
        <v>54</v>
      </c>
      <c r="I52" s="103"/>
      <c r="J52" s="103"/>
      <c r="K52" s="104">
        <f>MAX(K41:K50)</f>
        <v>0</v>
      </c>
      <c r="L52" s="65"/>
    </row>
    <row r="59" spans="1:12">
      <c r="D59" s="174" t="s">
        <v>38</v>
      </c>
      <c r="E59" s="174"/>
      <c r="F59" s="37"/>
      <c r="G59" s="175" t="s">
        <v>57</v>
      </c>
      <c r="H59" s="175"/>
      <c r="I59" s="175"/>
      <c r="J59" s="175"/>
      <c r="K59" s="175"/>
      <c r="L59" s="65"/>
    </row>
    <row r="60" spans="1:12">
      <c r="C60" s="67" t="s">
        <v>42</v>
      </c>
      <c r="D60" s="68" t="s">
        <v>43</v>
      </c>
      <c r="E60" s="73" t="s">
        <v>12</v>
      </c>
      <c r="F60" s="70" t="s">
        <v>45</v>
      </c>
      <c r="G60" s="71" t="s">
        <v>46</v>
      </c>
      <c r="H60" s="72" t="s">
        <v>47</v>
      </c>
      <c r="I60" s="73" t="s">
        <v>48</v>
      </c>
      <c r="J60" s="73" t="s">
        <v>49</v>
      </c>
      <c r="K60" s="74" t="s">
        <v>50</v>
      </c>
      <c r="L60" s="74" t="s">
        <v>51</v>
      </c>
    </row>
    <row r="61" spans="1:12">
      <c r="A61">
        <v>7</v>
      </c>
      <c r="B61">
        <v>510</v>
      </c>
      <c r="C61" s="75" t="str">
        <f>VLOOKUP(E61,Dorsales!A:I,2,FALSE)</f>
        <v>-------</v>
      </c>
      <c r="D61" s="76"/>
      <c r="E61" s="77"/>
      <c r="F61" s="78"/>
      <c r="G61" s="79"/>
      <c r="H61" s="80">
        <f t="shared" ref="H61:H70" si="9">IF((F61*60+G61)&gt;B61,0,IF(F61&gt;=A61,((A61*60*2)-F61*60-G61),F61*60+G61))</f>
        <v>0</v>
      </c>
      <c r="I61" s="77"/>
      <c r="J61" s="81">
        <f t="shared" ref="J61:J70" si="10">IF(H61&lt;30,0,IF(I61=0,0,IF(I61&gt;15,0,32-I61*2)))</f>
        <v>0</v>
      </c>
      <c r="K61" s="82">
        <f t="shared" ref="K61:K70" si="11">IF(I61&gt;100,0,H61+J61)</f>
        <v>0</v>
      </c>
      <c r="L61" s="83">
        <f>IF(K61=0,0,K61/K72*1000)</f>
        <v>0</v>
      </c>
    </row>
    <row r="62" spans="1:12">
      <c r="A62">
        <v>7</v>
      </c>
      <c r="B62">
        <v>510</v>
      </c>
      <c r="C62" s="84" t="str">
        <f>VLOOKUP(E62,Dorsales!A:I,2,FALSE)</f>
        <v>-------</v>
      </c>
      <c r="D62" s="85"/>
      <c r="E62" s="86"/>
      <c r="F62" s="87"/>
      <c r="G62" s="88"/>
      <c r="H62" s="80">
        <f t="shared" si="9"/>
        <v>0</v>
      </c>
      <c r="I62" s="77"/>
      <c r="J62" s="89">
        <f t="shared" si="10"/>
        <v>0</v>
      </c>
      <c r="K62" s="82">
        <f t="shared" si="11"/>
        <v>0</v>
      </c>
      <c r="L62" s="90">
        <f>IF(K62=0,0,K62/K72*1000)</f>
        <v>0</v>
      </c>
    </row>
    <row r="63" spans="1:12">
      <c r="A63">
        <v>7</v>
      </c>
      <c r="B63">
        <v>510</v>
      </c>
      <c r="C63" s="84" t="str">
        <f>VLOOKUP(E63,Dorsales!A:I,2,FALSE)</f>
        <v>-------</v>
      </c>
      <c r="D63" s="85"/>
      <c r="E63" s="86"/>
      <c r="F63" s="87"/>
      <c r="G63" s="88"/>
      <c r="H63" s="80">
        <f t="shared" si="9"/>
        <v>0</v>
      </c>
      <c r="I63" s="91"/>
      <c r="J63" s="89">
        <f t="shared" si="10"/>
        <v>0</v>
      </c>
      <c r="K63" s="82">
        <f t="shared" si="11"/>
        <v>0</v>
      </c>
      <c r="L63" s="90">
        <f>IF(K63=0,0,K63/K72*1000)</f>
        <v>0</v>
      </c>
    </row>
    <row r="64" spans="1:12">
      <c r="A64">
        <v>7</v>
      </c>
      <c r="B64">
        <v>510</v>
      </c>
      <c r="C64" s="84" t="str">
        <f>VLOOKUP(E64,Dorsales!A:I,2,FALSE)</f>
        <v>-------</v>
      </c>
      <c r="D64" s="85"/>
      <c r="E64" s="86"/>
      <c r="F64" s="87"/>
      <c r="G64" s="88"/>
      <c r="H64" s="80">
        <f t="shared" si="9"/>
        <v>0</v>
      </c>
      <c r="I64" s="91"/>
      <c r="J64" s="89">
        <f t="shared" si="10"/>
        <v>0</v>
      </c>
      <c r="K64" s="82">
        <f t="shared" si="11"/>
        <v>0</v>
      </c>
      <c r="L64" s="90">
        <f>IF(K64=0,0,K64/K72*1000)</f>
        <v>0</v>
      </c>
    </row>
    <row r="65" spans="1:12">
      <c r="A65">
        <v>7</v>
      </c>
      <c r="B65">
        <v>510</v>
      </c>
      <c r="C65" s="84" t="str">
        <f>VLOOKUP(E65,Dorsales!A:I,2,FALSE)</f>
        <v>-------</v>
      </c>
      <c r="D65" s="85"/>
      <c r="E65" s="86"/>
      <c r="F65" s="87"/>
      <c r="G65" s="88"/>
      <c r="H65" s="80">
        <f t="shared" si="9"/>
        <v>0</v>
      </c>
      <c r="I65" s="91"/>
      <c r="J65" s="89">
        <f t="shared" si="10"/>
        <v>0</v>
      </c>
      <c r="K65" s="82">
        <f t="shared" si="11"/>
        <v>0</v>
      </c>
      <c r="L65" s="90">
        <f>IF(K65=0,0,K65/K72*1000)</f>
        <v>0</v>
      </c>
    </row>
    <row r="66" spans="1:12">
      <c r="A66">
        <v>7</v>
      </c>
      <c r="B66">
        <v>510</v>
      </c>
      <c r="C66" s="84" t="str">
        <f>VLOOKUP(E66,Dorsales!A:I,2,FALSE)</f>
        <v>-------</v>
      </c>
      <c r="D66" s="85"/>
      <c r="E66" s="86"/>
      <c r="F66" s="87"/>
      <c r="G66" s="88"/>
      <c r="H66" s="80">
        <f t="shared" si="9"/>
        <v>0</v>
      </c>
      <c r="I66" s="91"/>
      <c r="J66" s="89">
        <f t="shared" si="10"/>
        <v>0</v>
      </c>
      <c r="K66" s="82">
        <f t="shared" si="11"/>
        <v>0</v>
      </c>
      <c r="L66" s="90">
        <f>IF(K66=0,0,K66/K72*1000)</f>
        <v>0</v>
      </c>
    </row>
    <row r="67" spans="1:12">
      <c r="A67">
        <v>7</v>
      </c>
      <c r="B67">
        <v>510</v>
      </c>
      <c r="C67" s="84" t="str">
        <f>VLOOKUP(E67,Dorsales!A:I,2,FALSE)</f>
        <v>-------</v>
      </c>
      <c r="D67" s="85"/>
      <c r="E67" s="86"/>
      <c r="F67" s="87"/>
      <c r="G67" s="88"/>
      <c r="H67" s="80">
        <f t="shared" si="9"/>
        <v>0</v>
      </c>
      <c r="I67" s="91"/>
      <c r="J67" s="89">
        <f t="shared" si="10"/>
        <v>0</v>
      </c>
      <c r="K67" s="82">
        <f t="shared" si="11"/>
        <v>0</v>
      </c>
      <c r="L67" s="90">
        <f>IF(K67=0,0,K67/K72*1000)</f>
        <v>0</v>
      </c>
    </row>
    <row r="68" spans="1:12">
      <c r="A68">
        <v>7</v>
      </c>
      <c r="B68">
        <v>510</v>
      </c>
      <c r="C68" s="84" t="str">
        <f>VLOOKUP(E68,Dorsales!A:I,2,FALSE)</f>
        <v>-------</v>
      </c>
      <c r="D68" s="85"/>
      <c r="E68" s="86"/>
      <c r="F68" s="87"/>
      <c r="G68" s="88"/>
      <c r="H68" s="80">
        <f t="shared" si="9"/>
        <v>0</v>
      </c>
      <c r="I68" s="91"/>
      <c r="J68" s="89">
        <f t="shared" si="10"/>
        <v>0</v>
      </c>
      <c r="K68" s="82">
        <f t="shared" si="11"/>
        <v>0</v>
      </c>
      <c r="L68" s="90">
        <f>IF(K68=0,0,K68/K72*1000)</f>
        <v>0</v>
      </c>
    </row>
    <row r="69" spans="1:12">
      <c r="A69">
        <v>7</v>
      </c>
      <c r="B69">
        <v>510</v>
      </c>
      <c r="C69" s="84" t="str">
        <f>VLOOKUP(E69,Dorsales!A:I,2,FALSE)</f>
        <v>-------</v>
      </c>
      <c r="D69" s="85"/>
      <c r="E69" s="86"/>
      <c r="F69" s="92"/>
      <c r="G69" s="88"/>
      <c r="H69" s="80">
        <f t="shared" si="9"/>
        <v>0</v>
      </c>
      <c r="I69" s="91"/>
      <c r="J69" s="89">
        <f t="shared" si="10"/>
        <v>0</v>
      </c>
      <c r="K69" s="82">
        <f t="shared" si="11"/>
        <v>0</v>
      </c>
      <c r="L69" s="90">
        <f>IF(K69=0,0,K69/K72*1000)</f>
        <v>0</v>
      </c>
    </row>
    <row r="70" spans="1:12">
      <c r="A70">
        <v>7</v>
      </c>
      <c r="B70">
        <v>510</v>
      </c>
      <c r="C70" s="93" t="str">
        <f>VLOOKUP(E70,Dorsales!A:I,2,FALSE)</f>
        <v>-------</v>
      </c>
      <c r="D70" s="94"/>
      <c r="E70" s="52"/>
      <c r="F70" s="92"/>
      <c r="G70" s="95"/>
      <c r="H70" s="80">
        <f t="shared" si="9"/>
        <v>0</v>
      </c>
      <c r="I70" s="86"/>
      <c r="J70" s="96">
        <f t="shared" si="10"/>
        <v>0</v>
      </c>
      <c r="K70" s="97">
        <f t="shared" si="11"/>
        <v>0</v>
      </c>
      <c r="L70" s="98">
        <f>IF(K70=0,0,K70/K72*1000)</f>
        <v>0</v>
      </c>
    </row>
    <row r="71" spans="1:12">
      <c r="D71" s="107"/>
      <c r="E71" s="108"/>
      <c r="F71" s="108"/>
      <c r="G71" s="109"/>
      <c r="H71" s="110"/>
      <c r="I71" s="108"/>
      <c r="J71" s="111"/>
      <c r="K71" s="65"/>
      <c r="L71" s="65"/>
    </row>
    <row r="72" spans="1:12">
      <c r="D72" s="99" t="s">
        <v>53</v>
      </c>
      <c r="E72" s="99"/>
      <c r="F72" s="100">
        <f>A61</f>
        <v>7</v>
      </c>
      <c r="G72" s="101"/>
      <c r="H72" s="102" t="s">
        <v>54</v>
      </c>
      <c r="I72" s="103"/>
      <c r="J72" s="103"/>
      <c r="K72" s="104">
        <f>MAX(K61:K70)</f>
        <v>0</v>
      </c>
      <c r="L72" s="65"/>
    </row>
    <row r="79" spans="1:12">
      <c r="D79" s="174" t="s">
        <v>38</v>
      </c>
      <c r="E79" s="174"/>
      <c r="F79" s="37"/>
      <c r="G79" s="175" t="s">
        <v>58</v>
      </c>
      <c r="H79" s="175"/>
      <c r="I79" s="175"/>
      <c r="J79" s="175"/>
      <c r="K79" s="175"/>
      <c r="L79" s="65"/>
    </row>
    <row r="80" spans="1:12">
      <c r="C80" s="67" t="s">
        <v>42</v>
      </c>
      <c r="D80" s="68" t="s">
        <v>43</v>
      </c>
      <c r="E80" s="73" t="s">
        <v>12</v>
      </c>
      <c r="F80" s="70" t="s">
        <v>45</v>
      </c>
      <c r="G80" s="71" t="s">
        <v>46</v>
      </c>
      <c r="H80" s="72" t="s">
        <v>47</v>
      </c>
      <c r="I80" s="73" t="s">
        <v>48</v>
      </c>
      <c r="J80" s="73" t="s">
        <v>49</v>
      </c>
      <c r="K80" s="74" t="s">
        <v>50</v>
      </c>
      <c r="L80" s="74" t="s">
        <v>51</v>
      </c>
    </row>
    <row r="81" spans="1:12">
      <c r="A81">
        <v>7</v>
      </c>
      <c r="B81">
        <v>510</v>
      </c>
      <c r="C81" s="75" t="str">
        <f>VLOOKUP(E81,Dorsales!A:I,2,FALSE)</f>
        <v>-------</v>
      </c>
      <c r="D81" s="76"/>
      <c r="E81" s="77"/>
      <c r="F81" s="78"/>
      <c r="G81" s="79"/>
      <c r="H81" s="80">
        <f t="shared" ref="H81:H90" si="12">IF((F81*60+G81)&gt;B81,0,IF(F81&gt;=A81,((A81*60*2)-F81*60-G81),F81*60+G81))</f>
        <v>0</v>
      </c>
      <c r="I81" s="77"/>
      <c r="J81" s="81">
        <f t="shared" ref="J81:J90" si="13">IF(H81&lt;30,0,IF(I81=0,0,IF(I81&gt;15,0,32-I81*2)))</f>
        <v>0</v>
      </c>
      <c r="K81" s="82">
        <f t="shared" ref="K81:K90" si="14">IF(I81&gt;100,0,H81+J81)</f>
        <v>0</v>
      </c>
      <c r="L81" s="83">
        <f>IF(K81=0,0,K81/K92*1000)</f>
        <v>0</v>
      </c>
    </row>
    <row r="82" spans="1:12">
      <c r="A82">
        <v>7</v>
      </c>
      <c r="B82">
        <v>510</v>
      </c>
      <c r="C82" s="84" t="str">
        <f>VLOOKUP(E82,Dorsales!A:I,2,FALSE)</f>
        <v>-------</v>
      </c>
      <c r="D82" s="85"/>
      <c r="E82" s="86"/>
      <c r="F82" s="87"/>
      <c r="G82" s="88"/>
      <c r="H82" s="80">
        <f t="shared" si="12"/>
        <v>0</v>
      </c>
      <c r="I82" s="77"/>
      <c r="J82" s="89">
        <f t="shared" si="13"/>
        <v>0</v>
      </c>
      <c r="K82" s="82">
        <f t="shared" si="14"/>
        <v>0</v>
      </c>
      <c r="L82" s="90">
        <f>IF(K82=0,0,K82/K92*1000)</f>
        <v>0</v>
      </c>
    </row>
    <row r="83" spans="1:12">
      <c r="A83">
        <v>7</v>
      </c>
      <c r="B83">
        <v>510</v>
      </c>
      <c r="C83" s="84" t="str">
        <f>VLOOKUP(E83,Dorsales!A:I,2,FALSE)</f>
        <v>-------</v>
      </c>
      <c r="D83" s="85"/>
      <c r="E83" s="86"/>
      <c r="F83" s="87"/>
      <c r="G83" s="88"/>
      <c r="H83" s="80">
        <f t="shared" si="12"/>
        <v>0</v>
      </c>
      <c r="I83" s="91"/>
      <c r="J83" s="89">
        <f t="shared" si="13"/>
        <v>0</v>
      </c>
      <c r="K83" s="82">
        <f t="shared" si="14"/>
        <v>0</v>
      </c>
      <c r="L83" s="90">
        <f>IF(K83=0,0,K83/K92*1000)</f>
        <v>0</v>
      </c>
    </row>
    <row r="84" spans="1:12">
      <c r="A84">
        <v>7</v>
      </c>
      <c r="B84">
        <v>510</v>
      </c>
      <c r="C84" s="84" t="str">
        <f>VLOOKUP(E84,Dorsales!A:I,2,FALSE)</f>
        <v>-------</v>
      </c>
      <c r="D84" s="85"/>
      <c r="E84" s="86"/>
      <c r="F84" s="87"/>
      <c r="G84" s="88"/>
      <c r="H84" s="80">
        <f t="shared" si="12"/>
        <v>0</v>
      </c>
      <c r="I84" s="91"/>
      <c r="J84" s="89">
        <f t="shared" si="13"/>
        <v>0</v>
      </c>
      <c r="K84" s="82">
        <f t="shared" si="14"/>
        <v>0</v>
      </c>
      <c r="L84" s="90">
        <f>IF(K84=0,0,K84/K92*1000)</f>
        <v>0</v>
      </c>
    </row>
    <row r="85" spans="1:12">
      <c r="A85">
        <v>7</v>
      </c>
      <c r="B85">
        <v>510</v>
      </c>
      <c r="C85" s="84" t="str">
        <f>VLOOKUP(E85,Dorsales!A:I,2,FALSE)</f>
        <v>-------</v>
      </c>
      <c r="D85" s="85"/>
      <c r="E85" s="86"/>
      <c r="F85" s="87"/>
      <c r="G85" s="88"/>
      <c r="H85" s="80">
        <f t="shared" si="12"/>
        <v>0</v>
      </c>
      <c r="I85" s="91"/>
      <c r="J85" s="89">
        <f t="shared" si="13"/>
        <v>0</v>
      </c>
      <c r="K85" s="82">
        <f t="shared" si="14"/>
        <v>0</v>
      </c>
      <c r="L85" s="90">
        <f>IF(K85=0,0,K85/K92*1000)</f>
        <v>0</v>
      </c>
    </row>
    <row r="86" spans="1:12">
      <c r="A86">
        <v>7</v>
      </c>
      <c r="B86">
        <v>510</v>
      </c>
      <c r="C86" s="84" t="str">
        <f>VLOOKUP(E86,Dorsales!A:I,2,FALSE)</f>
        <v>-------</v>
      </c>
      <c r="D86" s="85"/>
      <c r="E86" s="86"/>
      <c r="F86" s="87"/>
      <c r="G86" s="88"/>
      <c r="H86" s="80">
        <f t="shared" si="12"/>
        <v>0</v>
      </c>
      <c r="I86" s="91"/>
      <c r="J86" s="89">
        <f t="shared" si="13"/>
        <v>0</v>
      </c>
      <c r="K86" s="82">
        <f t="shared" si="14"/>
        <v>0</v>
      </c>
      <c r="L86" s="90">
        <f>IF(K86=0,0,K86/K92*1000)</f>
        <v>0</v>
      </c>
    </row>
    <row r="87" spans="1:12">
      <c r="A87">
        <v>7</v>
      </c>
      <c r="B87">
        <v>510</v>
      </c>
      <c r="C87" s="84" t="str">
        <f>VLOOKUP(E87,Dorsales!A:I,2,FALSE)</f>
        <v>-------</v>
      </c>
      <c r="D87" s="85"/>
      <c r="E87" s="86"/>
      <c r="F87" s="87"/>
      <c r="G87" s="88"/>
      <c r="H87" s="80">
        <f t="shared" si="12"/>
        <v>0</v>
      </c>
      <c r="I87" s="91"/>
      <c r="J87" s="89">
        <f t="shared" si="13"/>
        <v>0</v>
      </c>
      <c r="K87" s="82">
        <f t="shared" si="14"/>
        <v>0</v>
      </c>
      <c r="L87" s="90">
        <f>IF(K87=0,0,K87/K92*1000)</f>
        <v>0</v>
      </c>
    </row>
    <row r="88" spans="1:12">
      <c r="A88">
        <v>7</v>
      </c>
      <c r="B88">
        <v>510</v>
      </c>
      <c r="C88" s="84" t="str">
        <f>VLOOKUP(E88,Dorsales!A:I,2,FALSE)</f>
        <v>-------</v>
      </c>
      <c r="D88" s="85"/>
      <c r="E88" s="86"/>
      <c r="F88" s="87"/>
      <c r="G88" s="88"/>
      <c r="H88" s="80">
        <f t="shared" si="12"/>
        <v>0</v>
      </c>
      <c r="I88" s="91"/>
      <c r="J88" s="89">
        <f t="shared" si="13"/>
        <v>0</v>
      </c>
      <c r="K88" s="82">
        <f t="shared" si="14"/>
        <v>0</v>
      </c>
      <c r="L88" s="90">
        <f>IF(K88=0,0,K88/K92*1000)</f>
        <v>0</v>
      </c>
    </row>
    <row r="89" spans="1:12">
      <c r="A89">
        <v>7</v>
      </c>
      <c r="B89">
        <v>510</v>
      </c>
      <c r="C89" s="84" t="str">
        <f>VLOOKUP(E89,Dorsales!A:I,2,FALSE)</f>
        <v>-------</v>
      </c>
      <c r="D89" s="85"/>
      <c r="E89" s="86"/>
      <c r="F89" s="92"/>
      <c r="G89" s="88"/>
      <c r="H89" s="80">
        <f t="shared" si="12"/>
        <v>0</v>
      </c>
      <c r="I89" s="91"/>
      <c r="J89" s="89">
        <f t="shared" si="13"/>
        <v>0</v>
      </c>
      <c r="K89" s="82">
        <f t="shared" si="14"/>
        <v>0</v>
      </c>
      <c r="L89" s="90">
        <f>IF(K89=0,0,K89/K92*1000)</f>
        <v>0</v>
      </c>
    </row>
    <row r="90" spans="1:12">
      <c r="A90">
        <v>7</v>
      </c>
      <c r="B90">
        <v>510</v>
      </c>
      <c r="C90" s="93" t="str">
        <f>VLOOKUP(E90,Dorsales!A:I,2,FALSE)</f>
        <v>-------</v>
      </c>
      <c r="D90" s="94"/>
      <c r="E90" s="52"/>
      <c r="F90" s="92"/>
      <c r="G90" s="95"/>
      <c r="H90" s="80">
        <f t="shared" si="12"/>
        <v>0</v>
      </c>
      <c r="I90" s="86"/>
      <c r="J90" s="96">
        <f t="shared" si="13"/>
        <v>0</v>
      </c>
      <c r="K90" s="97">
        <f t="shared" si="14"/>
        <v>0</v>
      </c>
      <c r="L90" s="98">
        <f>IF(K90=0,0,K90/K92*1000)</f>
        <v>0</v>
      </c>
    </row>
    <row r="91" spans="1:12">
      <c r="D91" s="107"/>
      <c r="E91" s="108"/>
      <c r="F91" s="108"/>
      <c r="G91" s="109"/>
      <c r="H91" s="110"/>
      <c r="I91" s="108"/>
      <c r="J91" s="111"/>
      <c r="K91" s="65"/>
      <c r="L91" s="65"/>
    </row>
    <row r="92" spans="1:12">
      <c r="D92" s="99" t="s">
        <v>53</v>
      </c>
      <c r="E92" s="99"/>
      <c r="F92" s="100">
        <f>A81</f>
        <v>7</v>
      </c>
      <c r="G92" s="101"/>
      <c r="H92" s="102" t="s">
        <v>54</v>
      </c>
      <c r="I92" s="103"/>
      <c r="J92" s="103"/>
      <c r="K92" s="104">
        <f>MAX(K81:K90)</f>
        <v>0</v>
      </c>
      <c r="L92" s="65"/>
    </row>
    <row r="101" spans="5:5" hidden="1">
      <c r="E101">
        <v>1</v>
      </c>
    </row>
    <row r="102" spans="5:5" hidden="1">
      <c r="E102">
        <v>2</v>
      </c>
    </row>
    <row r="103" spans="5:5" hidden="1">
      <c r="E103">
        <v>3</v>
      </c>
    </row>
    <row r="104" spans="5:5" hidden="1">
      <c r="E104">
        <v>4</v>
      </c>
    </row>
    <row r="105" spans="5:5" hidden="1">
      <c r="E105">
        <v>5</v>
      </c>
    </row>
    <row r="106" spans="5:5" hidden="1">
      <c r="E106">
        <v>6</v>
      </c>
    </row>
    <row r="107" spans="5:5" hidden="1">
      <c r="E107">
        <v>7</v>
      </c>
    </row>
    <row r="108" spans="5:5" hidden="1">
      <c r="E108">
        <v>8</v>
      </c>
    </row>
    <row r="109" spans="5:5" hidden="1">
      <c r="E109">
        <v>9</v>
      </c>
    </row>
    <row r="110" spans="5:5" hidden="1">
      <c r="E110">
        <v>10</v>
      </c>
    </row>
    <row r="111" spans="5:5" hidden="1">
      <c r="E111">
        <v>11</v>
      </c>
    </row>
    <row r="112" spans="5:5" hidden="1">
      <c r="E112">
        <v>12</v>
      </c>
    </row>
    <row r="113" spans="5:5" hidden="1">
      <c r="E113">
        <v>13</v>
      </c>
    </row>
    <row r="114" spans="5:5" hidden="1">
      <c r="E114">
        <v>14</v>
      </c>
    </row>
    <row r="115" spans="5:5" hidden="1">
      <c r="E115">
        <v>15</v>
      </c>
    </row>
    <row r="116" spans="5:5" hidden="1">
      <c r="E116">
        <v>16</v>
      </c>
    </row>
    <row r="117" spans="5:5" hidden="1">
      <c r="E117">
        <v>17</v>
      </c>
    </row>
    <row r="118" spans="5:5" hidden="1">
      <c r="E118">
        <v>18</v>
      </c>
    </row>
    <row r="119" spans="5:5" hidden="1">
      <c r="E119">
        <v>19</v>
      </c>
    </row>
    <row r="120" spans="5:5" hidden="1">
      <c r="E120">
        <v>20</v>
      </c>
    </row>
    <row r="121" spans="5:5" hidden="1">
      <c r="E121">
        <v>21</v>
      </c>
    </row>
    <row r="122" spans="5:5" hidden="1">
      <c r="E122">
        <v>22</v>
      </c>
    </row>
    <row r="123" spans="5:5" hidden="1">
      <c r="E123">
        <v>23</v>
      </c>
    </row>
    <row r="124" spans="5:5" hidden="1">
      <c r="E124">
        <v>24</v>
      </c>
    </row>
    <row r="125" spans="5:5" hidden="1">
      <c r="E125">
        <v>25</v>
      </c>
    </row>
    <row r="126" spans="5:5" hidden="1">
      <c r="E126">
        <v>26</v>
      </c>
    </row>
    <row r="127" spans="5:5" hidden="1">
      <c r="E127">
        <v>27</v>
      </c>
    </row>
    <row r="128" spans="5:5" hidden="1">
      <c r="E128">
        <v>28</v>
      </c>
    </row>
    <row r="129" spans="5:5" hidden="1">
      <c r="E129">
        <v>29</v>
      </c>
    </row>
    <row r="130" spans="5:5" hidden="1">
      <c r="E130">
        <v>30</v>
      </c>
    </row>
    <row r="131" spans="5:5" hidden="1">
      <c r="E131">
        <v>31</v>
      </c>
    </row>
    <row r="132" spans="5:5" hidden="1">
      <c r="E132">
        <v>32</v>
      </c>
    </row>
    <row r="133" spans="5:5" hidden="1">
      <c r="E133">
        <v>33</v>
      </c>
    </row>
    <row r="134" spans="5:5" hidden="1">
      <c r="E134">
        <v>34</v>
      </c>
    </row>
    <row r="135" spans="5:5" hidden="1">
      <c r="E135">
        <v>35</v>
      </c>
    </row>
    <row r="136" spans="5:5" hidden="1">
      <c r="E136">
        <v>36</v>
      </c>
    </row>
    <row r="137" spans="5:5" hidden="1">
      <c r="E137">
        <v>37</v>
      </c>
    </row>
    <row r="138" spans="5:5" hidden="1">
      <c r="E138">
        <v>38</v>
      </c>
    </row>
    <row r="139" spans="5:5" hidden="1">
      <c r="E139">
        <v>39</v>
      </c>
    </row>
    <row r="140" spans="5:5" hidden="1">
      <c r="E140">
        <v>40</v>
      </c>
    </row>
  </sheetData>
  <sheetProtection sheet="1"/>
  <mergeCells count="11">
    <mergeCell ref="D59:E59"/>
    <mergeCell ref="G59:K59"/>
    <mergeCell ref="D79:E79"/>
    <mergeCell ref="G79:K79"/>
    <mergeCell ref="D1:E1"/>
    <mergeCell ref="G1:K1"/>
    <mergeCell ref="D13:J13"/>
    <mergeCell ref="D19:E19"/>
    <mergeCell ref="G19:K19"/>
    <mergeCell ref="D39:E39"/>
    <mergeCell ref="G39:K39"/>
  </mergeCells>
  <conditionalFormatting sqref="F3:F12 F21:F30 F41:F50 F61:F70 F81:F90">
    <cfRule type="cellIs" priority="1" stopIfTrue="1" operator="between">
      <formula>0</formula>
      <formula>7</formula>
    </cfRule>
  </conditionalFormatting>
  <dataValidations count="4">
    <dataValidation type="whole" allowBlank="1" showInputMessage="1" showErrorMessage="1" errorTitle="No válido" error="Debe introducir un valor entero entre 0 y 7" promptTitle="Nota" prompt="Introducir minutos entre 0 y 7" sqref="F3:F12 F21:F30 F41:F50 F61:F70 F81:F90">
      <formula1>0</formula1>
      <formula2>7</formula2>
    </dataValidation>
    <dataValidation type="decimal" allowBlank="1" showInputMessage="1" showErrorMessage="1" errorTitle="Valor inválido" error="Máximo 59,99" promptTitle="Nota" prompt="seg,cent_x000a_00,00" sqref="G3:G12 G21:G30 G41:G50 G61:G70 G81:G90">
      <formula1>0</formula1>
      <formula2>59.99</formula2>
    </dataValidation>
    <dataValidation type="whole" allowBlank="1" showInputMessage="1" showErrorMessage="1" promptTitle="Nota" prompt="Metros aterrizaje_x000a_1 a 15 (ó 0)" sqref="I4:I12 I22:I30 I42:I50 I62:I70 I82:I90">
      <formula1>0</formula1>
      <formula2>15</formula2>
    </dataValidation>
    <dataValidation type="whole" allowBlank="1" showInputMessage="1" showErrorMessage="1" errorTitle="Nota" error="Solo 0 a 15" promptTitle="Nota" prompt="Metros aterrizaje_x000a_1 a 15 (ó 0)" sqref="I3 I21 I41 I61 I81">
      <formula1>0</formula1>
      <formula2>15</formula2>
    </dataValidation>
  </dataValidations>
  <pageMargins left="0.74791666666666667" right="0.74791666666666667" top="0.98402777777777772" bottom="0.98402777777777772" header="0.51180555555555551" footer="0.51180555555555551"/>
  <pageSetup paperSize="9" firstPageNumber="0"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sheetPr codeName="Sheet9"/>
  <dimension ref="A1:P140"/>
  <sheetViews>
    <sheetView topLeftCell="C19" workbookViewId="0">
      <selection activeCell="O26" sqref="O26"/>
    </sheetView>
  </sheetViews>
  <sheetFormatPr baseColWidth="10" defaultColWidth="9.109375" defaultRowHeight="13.2"/>
  <cols>
    <col min="1" max="2" width="0" hidden="1" customWidth="1"/>
    <col min="3" max="3" width="35.6640625" style="61" customWidth="1"/>
    <col min="7" max="7" width="9.109375" style="62"/>
    <col min="8" max="8" width="9.109375" style="63"/>
    <col min="11" max="12" width="9.109375" style="63"/>
  </cols>
  <sheetData>
    <row r="1" spans="1:16">
      <c r="D1" s="174" t="s">
        <v>40</v>
      </c>
      <c r="E1" s="174"/>
      <c r="F1" s="37"/>
      <c r="G1" s="176" t="s">
        <v>41</v>
      </c>
      <c r="H1" s="176"/>
      <c r="I1" s="176"/>
      <c r="J1" s="176"/>
      <c r="K1" s="176"/>
      <c r="L1" s="65"/>
      <c r="P1" s="66">
        <f>IF((F7*60+G7)&gt;Instrucciones!C14,0,IF(F7&gt;=Instrucciones!B10,((Instrucciones!B10*60*2)-F7*60-G7),F7*60+G7))</f>
        <v>0</v>
      </c>
    </row>
    <row r="2" spans="1:16">
      <c r="C2" s="67" t="s">
        <v>42</v>
      </c>
      <c r="D2" s="68" t="s">
        <v>43</v>
      </c>
      <c r="E2" s="69" t="s">
        <v>44</v>
      </c>
      <c r="F2" s="70" t="s">
        <v>45</v>
      </c>
      <c r="G2" s="71" t="s">
        <v>46</v>
      </c>
      <c r="H2" s="72" t="s">
        <v>47</v>
      </c>
      <c r="I2" s="73" t="s">
        <v>48</v>
      </c>
      <c r="J2" s="73" t="s">
        <v>49</v>
      </c>
      <c r="K2" s="74" t="s">
        <v>50</v>
      </c>
      <c r="L2" s="74" t="s">
        <v>51</v>
      </c>
    </row>
    <row r="3" spans="1:16">
      <c r="A3">
        <v>6</v>
      </c>
      <c r="B3">
        <v>450</v>
      </c>
      <c r="C3" s="75" t="str">
        <f>VLOOKUP(E3,Dorsales!A:I,2,FALSE)</f>
        <v>-------</v>
      </c>
      <c r="D3" s="76"/>
      <c r="E3" s="77"/>
      <c r="F3" s="78"/>
      <c r="G3" s="79"/>
      <c r="H3" s="80">
        <f t="shared" ref="H3:H12" si="0">IF((F3*60+G3)&gt;B3,0,IF(F3&gt;=A3,((A3*60*2)-F3*60-G3),F3*60+G3))</f>
        <v>0</v>
      </c>
      <c r="I3" s="77"/>
      <c r="J3" s="81">
        <f t="shared" ref="J3:J12" si="1">IF(H3&lt;30,0,IF(I3=0,0,IF(I3&gt;15,0,32-I3*2)))</f>
        <v>0</v>
      </c>
      <c r="K3" s="82">
        <f t="shared" ref="K3:K12" si="2">IF(I3&gt;100,0,H3+J3)</f>
        <v>0</v>
      </c>
      <c r="L3" s="83">
        <f>IF(K3=0,0,K3/K14*1000)</f>
        <v>0</v>
      </c>
    </row>
    <row r="4" spans="1:16">
      <c r="A4">
        <v>6</v>
      </c>
      <c r="B4">
        <v>450</v>
      </c>
      <c r="C4" s="84" t="str">
        <f>VLOOKUP(E4,Dorsales!A:I,2,FALSE)</f>
        <v>-------</v>
      </c>
      <c r="D4" s="85"/>
      <c r="E4" s="86"/>
      <c r="F4" s="87"/>
      <c r="G4" s="88"/>
      <c r="H4" s="80">
        <f t="shared" si="0"/>
        <v>0</v>
      </c>
      <c r="I4" s="77"/>
      <c r="J4" s="89">
        <f t="shared" si="1"/>
        <v>0</v>
      </c>
      <c r="K4" s="82">
        <f t="shared" si="2"/>
        <v>0</v>
      </c>
      <c r="L4" s="90">
        <f>IF(K4=0,0,K4/K14*1000)</f>
        <v>0</v>
      </c>
    </row>
    <row r="5" spans="1:16">
      <c r="A5">
        <v>6</v>
      </c>
      <c r="B5">
        <v>450</v>
      </c>
      <c r="C5" s="84" t="str">
        <f>VLOOKUP(E5,Dorsales!A:I,2,FALSE)</f>
        <v>-------</v>
      </c>
      <c r="D5" s="85"/>
      <c r="E5" s="86"/>
      <c r="F5" s="87"/>
      <c r="G5" s="88"/>
      <c r="H5" s="80">
        <f t="shared" si="0"/>
        <v>0</v>
      </c>
      <c r="I5" s="91"/>
      <c r="J5" s="89">
        <f t="shared" si="1"/>
        <v>0</v>
      </c>
      <c r="K5" s="82">
        <f t="shared" si="2"/>
        <v>0</v>
      </c>
      <c r="L5" s="90">
        <f>IF(K5=0,0,K5/K14*1000)</f>
        <v>0</v>
      </c>
    </row>
    <row r="6" spans="1:16">
      <c r="A6">
        <v>6</v>
      </c>
      <c r="B6">
        <v>450</v>
      </c>
      <c r="C6" s="84" t="str">
        <f>VLOOKUP(E6,Dorsales!A:I,2,FALSE)</f>
        <v>-------</v>
      </c>
      <c r="D6" s="85"/>
      <c r="E6" s="86"/>
      <c r="F6" s="87"/>
      <c r="G6" s="88"/>
      <c r="H6" s="80">
        <f t="shared" si="0"/>
        <v>0</v>
      </c>
      <c r="I6" s="91"/>
      <c r="J6" s="89">
        <f t="shared" si="1"/>
        <v>0</v>
      </c>
      <c r="K6" s="82">
        <f t="shared" si="2"/>
        <v>0</v>
      </c>
      <c r="L6" s="90">
        <f>IF(K6=0,0,K6/K14*1000)</f>
        <v>0</v>
      </c>
    </row>
    <row r="7" spans="1:16">
      <c r="A7">
        <v>6</v>
      </c>
      <c r="B7">
        <v>450</v>
      </c>
      <c r="C7" s="84" t="str">
        <f>VLOOKUP(E7,Dorsales!A:I,2,FALSE)</f>
        <v>-------</v>
      </c>
      <c r="D7" s="85"/>
      <c r="E7" s="86"/>
      <c r="F7" s="87"/>
      <c r="G7" s="88"/>
      <c r="H7" s="80">
        <f t="shared" si="0"/>
        <v>0</v>
      </c>
      <c r="I7" s="91"/>
      <c r="J7" s="89">
        <f t="shared" si="1"/>
        <v>0</v>
      </c>
      <c r="K7" s="82">
        <f t="shared" si="2"/>
        <v>0</v>
      </c>
      <c r="L7" s="90">
        <f>IF(K7=0,0,K7/K14*1000)</f>
        <v>0</v>
      </c>
    </row>
    <row r="8" spans="1:16">
      <c r="A8">
        <v>6</v>
      </c>
      <c r="B8">
        <v>450</v>
      </c>
      <c r="C8" s="84" t="str">
        <f>VLOOKUP(E8,Dorsales!A:I,2,FALSE)</f>
        <v>-------</v>
      </c>
      <c r="D8" s="85"/>
      <c r="E8" s="86"/>
      <c r="F8" s="87"/>
      <c r="G8" s="88"/>
      <c r="H8" s="80">
        <f t="shared" si="0"/>
        <v>0</v>
      </c>
      <c r="I8" s="91"/>
      <c r="J8" s="89">
        <f t="shared" si="1"/>
        <v>0</v>
      </c>
      <c r="K8" s="82">
        <f t="shared" si="2"/>
        <v>0</v>
      </c>
      <c r="L8" s="90">
        <f>IF(K8=0,0,K8/K14*1000)</f>
        <v>0</v>
      </c>
    </row>
    <row r="9" spans="1:16">
      <c r="A9">
        <v>6</v>
      </c>
      <c r="B9">
        <v>450</v>
      </c>
      <c r="C9" s="84" t="str">
        <f>VLOOKUP(E9,Dorsales!A:I,2,FALSE)</f>
        <v>-------</v>
      </c>
      <c r="D9" s="85"/>
      <c r="E9" s="86"/>
      <c r="F9" s="87"/>
      <c r="G9" s="88"/>
      <c r="H9" s="80">
        <f t="shared" si="0"/>
        <v>0</v>
      </c>
      <c r="I9" s="91"/>
      <c r="J9" s="89">
        <f t="shared" si="1"/>
        <v>0</v>
      </c>
      <c r="K9" s="82">
        <f t="shared" si="2"/>
        <v>0</v>
      </c>
      <c r="L9" s="90">
        <f>IF(K9=0,0,K9/K14*1000)</f>
        <v>0</v>
      </c>
    </row>
    <row r="10" spans="1:16">
      <c r="A10">
        <v>6</v>
      </c>
      <c r="B10">
        <v>450</v>
      </c>
      <c r="C10" s="84" t="str">
        <f>VLOOKUP(E10,Dorsales!A:I,2,FALSE)</f>
        <v>-------</v>
      </c>
      <c r="D10" s="85"/>
      <c r="E10" s="86"/>
      <c r="F10" s="87"/>
      <c r="G10" s="88"/>
      <c r="H10" s="80">
        <f t="shared" si="0"/>
        <v>0</v>
      </c>
      <c r="I10" s="91"/>
      <c r="J10" s="89">
        <f t="shared" si="1"/>
        <v>0</v>
      </c>
      <c r="K10" s="82">
        <f t="shared" si="2"/>
        <v>0</v>
      </c>
      <c r="L10" s="90">
        <f>IF(K10=0,0,K10/K14*1000)</f>
        <v>0</v>
      </c>
    </row>
    <row r="11" spans="1:16">
      <c r="A11">
        <v>6</v>
      </c>
      <c r="B11">
        <v>450</v>
      </c>
      <c r="C11" s="84" t="str">
        <f>VLOOKUP(E11,Dorsales!A:I,2,FALSE)</f>
        <v>-------</v>
      </c>
      <c r="D11" s="85"/>
      <c r="E11" s="86"/>
      <c r="F11" s="92"/>
      <c r="G11" s="88"/>
      <c r="H11" s="80">
        <f t="shared" si="0"/>
        <v>0</v>
      </c>
      <c r="I11" s="91"/>
      <c r="J11" s="89">
        <f t="shared" si="1"/>
        <v>0</v>
      </c>
      <c r="K11" s="82">
        <f t="shared" si="2"/>
        <v>0</v>
      </c>
      <c r="L11" s="90">
        <f>IF(K11=0,0,K11/K14*1000)</f>
        <v>0</v>
      </c>
    </row>
    <row r="12" spans="1:16">
      <c r="A12">
        <v>6</v>
      </c>
      <c r="B12">
        <v>450</v>
      </c>
      <c r="C12" s="93" t="str">
        <f>VLOOKUP(E12,Dorsales!A:I,2,FALSE)</f>
        <v>-------</v>
      </c>
      <c r="D12" s="94"/>
      <c r="E12" s="52"/>
      <c r="F12" s="92"/>
      <c r="G12" s="95"/>
      <c r="H12" s="80">
        <f t="shared" si="0"/>
        <v>0</v>
      </c>
      <c r="I12" s="86"/>
      <c r="J12" s="96">
        <f t="shared" si="1"/>
        <v>0</v>
      </c>
      <c r="K12" s="97">
        <f t="shared" si="2"/>
        <v>0</v>
      </c>
      <c r="L12" s="98">
        <f>IF(K12=0,0,K12/K14*1000)</f>
        <v>0</v>
      </c>
    </row>
    <row r="13" spans="1:16">
      <c r="D13" s="177" t="s">
        <v>52</v>
      </c>
      <c r="E13" s="177"/>
      <c r="F13" s="177"/>
      <c r="G13" s="177"/>
      <c r="H13" s="177"/>
      <c r="I13" s="177"/>
      <c r="J13" s="177"/>
      <c r="K13" s="65"/>
      <c r="L13" s="65"/>
    </row>
    <row r="14" spans="1:16">
      <c r="D14" s="99" t="s">
        <v>53</v>
      </c>
      <c r="E14" s="99"/>
      <c r="F14" s="100">
        <f>A3</f>
        <v>6</v>
      </c>
      <c r="G14" s="101"/>
      <c r="H14" s="102" t="s">
        <v>54</v>
      </c>
      <c r="I14" s="103"/>
      <c r="J14" s="103"/>
      <c r="K14" s="104">
        <f>MAX(K3:K12)</f>
        <v>0</v>
      </c>
      <c r="L14" s="65"/>
    </row>
    <row r="19" spans="1:12">
      <c r="D19" s="174" t="s">
        <v>40</v>
      </c>
      <c r="E19" s="174"/>
      <c r="F19" s="37"/>
      <c r="G19" s="175" t="s">
        <v>55</v>
      </c>
      <c r="H19" s="175"/>
      <c r="I19" s="175"/>
      <c r="J19" s="175"/>
      <c r="K19" s="175"/>
      <c r="L19" s="65"/>
    </row>
    <row r="20" spans="1:12">
      <c r="C20" s="67" t="s">
        <v>42</v>
      </c>
      <c r="D20" s="68" t="s">
        <v>43</v>
      </c>
      <c r="E20" s="73" t="s">
        <v>12</v>
      </c>
      <c r="F20" s="70" t="s">
        <v>45</v>
      </c>
      <c r="G20" s="71" t="s">
        <v>46</v>
      </c>
      <c r="H20" s="72" t="s">
        <v>47</v>
      </c>
      <c r="I20" s="73" t="s">
        <v>48</v>
      </c>
      <c r="J20" s="73" t="s">
        <v>49</v>
      </c>
      <c r="K20" s="74" t="s">
        <v>50</v>
      </c>
      <c r="L20" s="74" t="s">
        <v>51</v>
      </c>
    </row>
    <row r="21" spans="1:12">
      <c r="A21">
        <v>7</v>
      </c>
      <c r="B21">
        <v>510</v>
      </c>
      <c r="C21" s="75" t="str">
        <f>VLOOKUP(E21,Dorsales!A:I,2,FALSE)</f>
        <v>Miguel de la Torre</v>
      </c>
      <c r="D21" s="76"/>
      <c r="E21" s="77">
        <v>1</v>
      </c>
      <c r="F21" s="78">
        <v>5</v>
      </c>
      <c r="G21" s="79">
        <v>59.78</v>
      </c>
      <c r="H21" s="80">
        <f t="shared" ref="H21:H30" si="3">IF((F21*60+G21)&gt;B21,0,IF(F21&gt;=A21,((A21*60*2)-F21*60-G21),F21*60+G21))</f>
        <v>359.78</v>
      </c>
      <c r="I21" s="77">
        <v>2</v>
      </c>
      <c r="J21" s="81">
        <f t="shared" ref="J21:J30" si="4">IF(H21&lt;30,0,IF(I21=0,0,IF(I21&gt;15,0,32-I21*2)))</f>
        <v>28</v>
      </c>
      <c r="K21" s="82">
        <f t="shared" ref="K21:K30" si="5">IF(I21&gt;100,0,H21+J21)</f>
        <v>387.78</v>
      </c>
      <c r="L21" s="83">
        <f>IF(K21=0,0,K21/K32*1000)</f>
        <v>925.68809529493205</v>
      </c>
    </row>
    <row r="22" spans="1:12">
      <c r="A22">
        <v>7</v>
      </c>
      <c r="B22">
        <v>510</v>
      </c>
      <c r="C22" s="84" t="str">
        <f>VLOOKUP(E22,Dorsales!A:I,2,FALSE)</f>
        <v>José Antonio Papin</v>
      </c>
      <c r="D22" s="85"/>
      <c r="E22" s="86">
        <v>2</v>
      </c>
      <c r="F22" s="87">
        <v>6</v>
      </c>
      <c r="G22" s="88">
        <v>30.91</v>
      </c>
      <c r="H22" s="80">
        <f t="shared" si="3"/>
        <v>390.91</v>
      </c>
      <c r="I22" s="77">
        <v>2</v>
      </c>
      <c r="J22" s="89">
        <f t="shared" si="4"/>
        <v>28</v>
      </c>
      <c r="K22" s="82">
        <f t="shared" si="5"/>
        <v>418.91</v>
      </c>
      <c r="L22" s="90">
        <f>IF(K22=0,0,K22/K32*1000)</f>
        <v>1000</v>
      </c>
    </row>
    <row r="23" spans="1:12">
      <c r="A23">
        <v>7</v>
      </c>
      <c r="B23">
        <v>510</v>
      </c>
      <c r="C23" s="84" t="str">
        <f>VLOOKUP(E23,Dorsales!A:I,2,FALSE)</f>
        <v>José Antonio Orviz</v>
      </c>
      <c r="D23" s="85"/>
      <c r="E23" s="86">
        <v>3</v>
      </c>
      <c r="F23" s="87">
        <v>5</v>
      </c>
      <c r="G23" s="88">
        <v>39.53</v>
      </c>
      <c r="H23" s="80">
        <f t="shared" si="3"/>
        <v>339.53</v>
      </c>
      <c r="I23" s="91">
        <v>8</v>
      </c>
      <c r="J23" s="89">
        <f t="shared" si="4"/>
        <v>16</v>
      </c>
      <c r="K23" s="82">
        <f t="shared" si="5"/>
        <v>355.53</v>
      </c>
      <c r="L23" s="90">
        <f>IF(K23=0,0,K23/K32*1000)</f>
        <v>848.70258528084787</v>
      </c>
    </row>
    <row r="24" spans="1:12">
      <c r="A24">
        <v>7</v>
      </c>
      <c r="B24">
        <v>510</v>
      </c>
      <c r="C24" s="84" t="str">
        <f>VLOOKUP(E24,Dorsales!A:I,2,FALSE)</f>
        <v>Luis Antonio Presol</v>
      </c>
      <c r="D24" s="85"/>
      <c r="E24" s="86">
        <v>4</v>
      </c>
      <c r="F24" s="87">
        <v>5</v>
      </c>
      <c r="G24" s="88">
        <v>59.58</v>
      </c>
      <c r="H24" s="80">
        <f t="shared" si="3"/>
        <v>359.58</v>
      </c>
      <c r="I24" s="91">
        <v>7</v>
      </c>
      <c r="J24" s="89">
        <f t="shared" si="4"/>
        <v>18</v>
      </c>
      <c r="K24" s="82">
        <f t="shared" si="5"/>
        <v>377.58</v>
      </c>
      <c r="L24" s="90">
        <f>IF(K24=0,0,K24/K32*1000)</f>
        <v>901.33918980210535</v>
      </c>
    </row>
    <row r="25" spans="1:12">
      <c r="A25">
        <v>7</v>
      </c>
      <c r="B25">
        <v>510</v>
      </c>
      <c r="C25" s="84" t="str">
        <f>VLOOKUP(E25,Dorsales!A:I,2,FALSE)</f>
        <v>Alejandro Gil</v>
      </c>
      <c r="D25" s="85"/>
      <c r="E25" s="86">
        <v>5</v>
      </c>
      <c r="F25" s="87"/>
      <c r="G25" s="88"/>
      <c r="H25" s="80">
        <f t="shared" si="3"/>
        <v>0</v>
      </c>
      <c r="I25" s="91"/>
      <c r="J25" s="89">
        <f t="shared" si="4"/>
        <v>0</v>
      </c>
      <c r="K25" s="82">
        <f t="shared" si="5"/>
        <v>0</v>
      </c>
      <c r="L25" s="90">
        <f>IF(K25=0,0,K25/K32*1000)</f>
        <v>0</v>
      </c>
    </row>
    <row r="26" spans="1:12">
      <c r="A26">
        <v>7</v>
      </c>
      <c r="B26">
        <v>510</v>
      </c>
      <c r="C26" s="84" t="str">
        <f>VLOOKUP(E26,Dorsales!A:I,2,FALSE)</f>
        <v>-------</v>
      </c>
      <c r="D26" s="85"/>
      <c r="E26" s="86"/>
      <c r="F26" s="87"/>
      <c r="G26" s="88"/>
      <c r="H26" s="80">
        <f t="shared" si="3"/>
        <v>0</v>
      </c>
      <c r="I26" s="91"/>
      <c r="J26" s="89">
        <f t="shared" si="4"/>
        <v>0</v>
      </c>
      <c r="K26" s="82">
        <f t="shared" si="5"/>
        <v>0</v>
      </c>
      <c r="L26" s="90">
        <f>IF(K26=0,0,K26/K32*1000)</f>
        <v>0</v>
      </c>
    </row>
    <row r="27" spans="1:12">
      <c r="A27">
        <v>7</v>
      </c>
      <c r="B27">
        <v>510</v>
      </c>
      <c r="C27" s="84" t="str">
        <f>VLOOKUP(E27,Dorsales!A:I,2,FALSE)</f>
        <v>-------</v>
      </c>
      <c r="D27" s="85"/>
      <c r="E27" s="86"/>
      <c r="F27" s="87"/>
      <c r="G27" s="88"/>
      <c r="H27" s="80">
        <f t="shared" si="3"/>
        <v>0</v>
      </c>
      <c r="I27" s="91"/>
      <c r="J27" s="89">
        <f t="shared" si="4"/>
        <v>0</v>
      </c>
      <c r="K27" s="82">
        <f t="shared" si="5"/>
        <v>0</v>
      </c>
      <c r="L27" s="90">
        <f>IF(K27=0,0,K27/K32*1000)</f>
        <v>0</v>
      </c>
    </row>
    <row r="28" spans="1:12">
      <c r="A28">
        <v>7</v>
      </c>
      <c r="B28">
        <v>510</v>
      </c>
      <c r="C28" s="84" t="str">
        <f>VLOOKUP(E28,Dorsales!A:I,2,FALSE)</f>
        <v>-------</v>
      </c>
      <c r="D28" s="85"/>
      <c r="E28" s="86"/>
      <c r="F28" s="87"/>
      <c r="G28" s="88"/>
      <c r="H28" s="80">
        <f t="shared" si="3"/>
        <v>0</v>
      </c>
      <c r="I28" s="91"/>
      <c r="J28" s="89">
        <f t="shared" si="4"/>
        <v>0</v>
      </c>
      <c r="K28" s="82">
        <f t="shared" si="5"/>
        <v>0</v>
      </c>
      <c r="L28" s="90">
        <f>IF(K28=0,0,K28/K32*1000)</f>
        <v>0</v>
      </c>
    </row>
    <row r="29" spans="1:12">
      <c r="A29">
        <v>7</v>
      </c>
      <c r="B29">
        <v>510</v>
      </c>
      <c r="C29" s="84" t="str">
        <f>VLOOKUP(E29,Dorsales!A:I,2,FALSE)</f>
        <v>-------</v>
      </c>
      <c r="D29" s="85"/>
      <c r="E29" s="86"/>
      <c r="F29" s="92"/>
      <c r="G29" s="88"/>
      <c r="H29" s="80">
        <f t="shared" si="3"/>
        <v>0</v>
      </c>
      <c r="I29" s="91"/>
      <c r="J29" s="89">
        <f t="shared" si="4"/>
        <v>0</v>
      </c>
      <c r="K29" s="82">
        <f t="shared" si="5"/>
        <v>0</v>
      </c>
      <c r="L29" s="90">
        <f>IF(K29=0,0,K29/K32*1000)</f>
        <v>0</v>
      </c>
    </row>
    <row r="30" spans="1:12">
      <c r="A30">
        <v>7</v>
      </c>
      <c r="B30">
        <v>510</v>
      </c>
      <c r="C30" s="93" t="str">
        <f>VLOOKUP(E30,Dorsales!A:I,2,FALSE)</f>
        <v>-------</v>
      </c>
      <c r="D30" s="94"/>
      <c r="E30" s="52"/>
      <c r="F30" s="92"/>
      <c r="G30" s="95"/>
      <c r="H30" s="80">
        <f t="shared" si="3"/>
        <v>0</v>
      </c>
      <c r="I30" s="86"/>
      <c r="J30" s="96">
        <f t="shared" si="4"/>
        <v>0</v>
      </c>
      <c r="K30" s="97">
        <f t="shared" si="5"/>
        <v>0</v>
      </c>
      <c r="L30" s="98">
        <f>IF(K30=0,0,K30/K32*1000)</f>
        <v>0</v>
      </c>
    </row>
    <row r="31" spans="1:12">
      <c r="D31" s="107"/>
      <c r="E31" s="108"/>
      <c r="F31" s="108"/>
      <c r="G31" s="109"/>
      <c r="H31" s="110"/>
      <c r="I31" s="108"/>
      <c r="J31" s="111"/>
      <c r="K31" s="65"/>
      <c r="L31" s="65"/>
    </row>
    <row r="32" spans="1:12">
      <c r="D32" s="99" t="s">
        <v>53</v>
      </c>
      <c r="E32" s="99"/>
      <c r="F32" s="100">
        <f>A21</f>
        <v>7</v>
      </c>
      <c r="G32" s="101"/>
      <c r="H32" s="102" t="s">
        <v>54</v>
      </c>
      <c r="I32" s="103"/>
      <c r="J32" s="103"/>
      <c r="K32" s="104">
        <f>MAX(K21:K30)</f>
        <v>418.91</v>
      </c>
      <c r="L32" s="65"/>
    </row>
    <row r="39" spans="1:12">
      <c r="D39" s="174" t="s">
        <v>40</v>
      </c>
      <c r="E39" s="174"/>
      <c r="F39" s="37"/>
      <c r="G39" s="175" t="s">
        <v>56</v>
      </c>
      <c r="H39" s="175"/>
      <c r="I39" s="175"/>
      <c r="J39" s="175"/>
      <c r="K39" s="175"/>
      <c r="L39" s="65"/>
    </row>
    <row r="40" spans="1:12">
      <c r="C40" s="67" t="s">
        <v>42</v>
      </c>
      <c r="D40" s="68" t="s">
        <v>43</v>
      </c>
      <c r="E40" s="73" t="s">
        <v>12</v>
      </c>
      <c r="F40" s="70" t="s">
        <v>45</v>
      </c>
      <c r="G40" s="71" t="s">
        <v>46</v>
      </c>
      <c r="H40" s="72" t="s">
        <v>47</v>
      </c>
      <c r="I40" s="73" t="s">
        <v>48</v>
      </c>
      <c r="J40" s="73" t="s">
        <v>49</v>
      </c>
      <c r="K40" s="74" t="s">
        <v>50</v>
      </c>
      <c r="L40" s="74" t="s">
        <v>51</v>
      </c>
    </row>
    <row r="41" spans="1:12">
      <c r="A41">
        <v>7</v>
      </c>
      <c r="B41">
        <v>510</v>
      </c>
      <c r="C41" s="75" t="str">
        <f>VLOOKUP(E41,Dorsales!A:I,2,FALSE)</f>
        <v>-------</v>
      </c>
      <c r="D41" s="76"/>
      <c r="E41" s="77"/>
      <c r="F41" s="78"/>
      <c r="G41" s="79"/>
      <c r="H41" s="80">
        <f t="shared" ref="H41:H50" si="6">IF((F41*60+G41)&gt;B41,0,IF(F41&gt;=A41,((A41*60*2)-F41*60-G41),F41*60+G41))</f>
        <v>0</v>
      </c>
      <c r="I41" s="77"/>
      <c r="J41" s="81">
        <f t="shared" ref="J41:J50" si="7">IF(H41&lt;30,0,IF(I41=0,0,IF(I41&gt;15,0,32-I41*2)))</f>
        <v>0</v>
      </c>
      <c r="K41" s="82">
        <f t="shared" ref="K41:K50" si="8">IF(I41&gt;100,0,H41+J41)</f>
        <v>0</v>
      </c>
      <c r="L41" s="83">
        <f>IF(K41=0,0,K41/K52*1000)</f>
        <v>0</v>
      </c>
    </row>
    <row r="42" spans="1:12">
      <c r="A42">
        <v>7</v>
      </c>
      <c r="B42">
        <v>510</v>
      </c>
      <c r="C42" s="84" t="str">
        <f>VLOOKUP(E42,Dorsales!A:I,2,FALSE)</f>
        <v>-------</v>
      </c>
      <c r="D42" s="85"/>
      <c r="E42" s="86"/>
      <c r="F42" s="87"/>
      <c r="G42" s="88"/>
      <c r="H42" s="80">
        <f t="shared" si="6"/>
        <v>0</v>
      </c>
      <c r="I42" s="77"/>
      <c r="J42" s="89">
        <f t="shared" si="7"/>
        <v>0</v>
      </c>
      <c r="K42" s="82">
        <f t="shared" si="8"/>
        <v>0</v>
      </c>
      <c r="L42" s="90">
        <f>IF(K42=0,0,K42/K52*1000)</f>
        <v>0</v>
      </c>
    </row>
    <row r="43" spans="1:12">
      <c r="A43">
        <v>7</v>
      </c>
      <c r="B43">
        <v>510</v>
      </c>
      <c r="C43" s="84" t="str">
        <f>VLOOKUP(E43,Dorsales!A:I,2,FALSE)</f>
        <v>-------</v>
      </c>
      <c r="D43" s="85"/>
      <c r="E43" s="86"/>
      <c r="F43" s="87"/>
      <c r="G43" s="88"/>
      <c r="H43" s="80">
        <f t="shared" si="6"/>
        <v>0</v>
      </c>
      <c r="I43" s="91"/>
      <c r="J43" s="89">
        <f t="shared" si="7"/>
        <v>0</v>
      </c>
      <c r="K43" s="82">
        <f t="shared" si="8"/>
        <v>0</v>
      </c>
      <c r="L43" s="90">
        <f>IF(K43=0,0,K43/K52*1000)</f>
        <v>0</v>
      </c>
    </row>
    <row r="44" spans="1:12">
      <c r="A44">
        <v>7</v>
      </c>
      <c r="B44">
        <v>510</v>
      </c>
      <c r="C44" s="84" t="str">
        <f>VLOOKUP(E44,Dorsales!A:I,2,FALSE)</f>
        <v>-------</v>
      </c>
      <c r="D44" s="85"/>
      <c r="E44" s="86"/>
      <c r="F44" s="87"/>
      <c r="G44" s="88"/>
      <c r="H44" s="80">
        <f t="shared" si="6"/>
        <v>0</v>
      </c>
      <c r="I44" s="91"/>
      <c r="J44" s="89">
        <f t="shared" si="7"/>
        <v>0</v>
      </c>
      <c r="K44" s="82">
        <f t="shared" si="8"/>
        <v>0</v>
      </c>
      <c r="L44" s="90">
        <f>IF(K44=0,0,K44/K52*1000)</f>
        <v>0</v>
      </c>
    </row>
    <row r="45" spans="1:12">
      <c r="A45">
        <v>7</v>
      </c>
      <c r="B45">
        <v>510</v>
      </c>
      <c r="C45" s="84" t="str">
        <f>VLOOKUP(E45,Dorsales!A:I,2,FALSE)</f>
        <v>-------</v>
      </c>
      <c r="D45" s="85"/>
      <c r="E45" s="86"/>
      <c r="F45" s="87"/>
      <c r="G45" s="88"/>
      <c r="H45" s="80">
        <f t="shared" si="6"/>
        <v>0</v>
      </c>
      <c r="I45" s="91"/>
      <c r="J45" s="89">
        <f t="shared" si="7"/>
        <v>0</v>
      </c>
      <c r="K45" s="82">
        <f t="shared" si="8"/>
        <v>0</v>
      </c>
      <c r="L45" s="90">
        <f>IF(K45=0,0,K45/K52*1000)</f>
        <v>0</v>
      </c>
    </row>
    <row r="46" spans="1:12">
      <c r="A46">
        <v>7</v>
      </c>
      <c r="B46">
        <v>510</v>
      </c>
      <c r="C46" s="84" t="str">
        <f>VLOOKUP(E46,Dorsales!A:I,2,FALSE)</f>
        <v>-------</v>
      </c>
      <c r="D46" s="85"/>
      <c r="E46" s="86"/>
      <c r="F46" s="87"/>
      <c r="G46" s="88"/>
      <c r="H46" s="80">
        <f t="shared" si="6"/>
        <v>0</v>
      </c>
      <c r="I46" s="91"/>
      <c r="J46" s="89">
        <f t="shared" si="7"/>
        <v>0</v>
      </c>
      <c r="K46" s="82">
        <f t="shared" si="8"/>
        <v>0</v>
      </c>
      <c r="L46" s="90">
        <f>IF(K46=0,0,K46/K52*1000)</f>
        <v>0</v>
      </c>
    </row>
    <row r="47" spans="1:12">
      <c r="A47">
        <v>7</v>
      </c>
      <c r="B47">
        <v>510</v>
      </c>
      <c r="C47" s="84" t="str">
        <f>VLOOKUP(E47,Dorsales!A:I,2,FALSE)</f>
        <v>-------</v>
      </c>
      <c r="D47" s="85"/>
      <c r="E47" s="86"/>
      <c r="F47" s="87"/>
      <c r="G47" s="88"/>
      <c r="H47" s="80">
        <f t="shared" si="6"/>
        <v>0</v>
      </c>
      <c r="I47" s="91"/>
      <c r="J47" s="89">
        <f t="shared" si="7"/>
        <v>0</v>
      </c>
      <c r="K47" s="82">
        <f t="shared" si="8"/>
        <v>0</v>
      </c>
      <c r="L47" s="90">
        <f>IF(K47=0,0,K47/K52*1000)</f>
        <v>0</v>
      </c>
    </row>
    <row r="48" spans="1:12">
      <c r="A48">
        <v>7</v>
      </c>
      <c r="B48">
        <v>510</v>
      </c>
      <c r="C48" s="84" t="str">
        <f>VLOOKUP(E48,Dorsales!A:I,2,FALSE)</f>
        <v>-------</v>
      </c>
      <c r="D48" s="85"/>
      <c r="E48" s="86"/>
      <c r="F48" s="87"/>
      <c r="G48" s="88"/>
      <c r="H48" s="80">
        <f t="shared" si="6"/>
        <v>0</v>
      </c>
      <c r="I48" s="91"/>
      <c r="J48" s="89">
        <f t="shared" si="7"/>
        <v>0</v>
      </c>
      <c r="K48" s="82">
        <f t="shared" si="8"/>
        <v>0</v>
      </c>
      <c r="L48" s="90">
        <f>IF(K48=0,0,K48/K52*1000)</f>
        <v>0</v>
      </c>
    </row>
    <row r="49" spans="1:12">
      <c r="A49">
        <v>7</v>
      </c>
      <c r="B49">
        <v>510</v>
      </c>
      <c r="C49" s="84" t="str">
        <f>VLOOKUP(E49,Dorsales!A:I,2,FALSE)</f>
        <v>-------</v>
      </c>
      <c r="D49" s="85"/>
      <c r="E49" s="86"/>
      <c r="F49" s="92"/>
      <c r="G49" s="88"/>
      <c r="H49" s="80">
        <f t="shared" si="6"/>
        <v>0</v>
      </c>
      <c r="I49" s="91"/>
      <c r="J49" s="89">
        <f t="shared" si="7"/>
        <v>0</v>
      </c>
      <c r="K49" s="82">
        <f t="shared" si="8"/>
        <v>0</v>
      </c>
      <c r="L49" s="90">
        <f>IF(K49=0,0,K49/K52*1000)</f>
        <v>0</v>
      </c>
    </row>
    <row r="50" spans="1:12">
      <c r="A50">
        <v>7</v>
      </c>
      <c r="B50">
        <v>510</v>
      </c>
      <c r="C50" s="93" t="str">
        <f>VLOOKUP(E50,Dorsales!A:I,2,FALSE)</f>
        <v>-------</v>
      </c>
      <c r="D50" s="94"/>
      <c r="E50" s="52"/>
      <c r="F50" s="92"/>
      <c r="G50" s="95"/>
      <c r="H50" s="80">
        <f t="shared" si="6"/>
        <v>0</v>
      </c>
      <c r="I50" s="86"/>
      <c r="J50" s="96">
        <f t="shared" si="7"/>
        <v>0</v>
      </c>
      <c r="K50" s="97">
        <f t="shared" si="8"/>
        <v>0</v>
      </c>
      <c r="L50" s="98">
        <f>IF(K50=0,0,K50/K52*1000)</f>
        <v>0</v>
      </c>
    </row>
    <row r="51" spans="1:12">
      <c r="D51" s="107"/>
      <c r="E51" s="108"/>
      <c r="F51" s="108"/>
      <c r="G51" s="109"/>
      <c r="H51" s="110"/>
      <c r="I51" s="108"/>
      <c r="J51" s="111"/>
      <c r="K51" s="65"/>
      <c r="L51" s="65"/>
    </row>
    <row r="52" spans="1:12">
      <c r="D52" s="99" t="s">
        <v>53</v>
      </c>
      <c r="E52" s="99"/>
      <c r="F52" s="100">
        <f>A41</f>
        <v>7</v>
      </c>
      <c r="G52" s="101"/>
      <c r="H52" s="102" t="s">
        <v>54</v>
      </c>
      <c r="I52" s="103"/>
      <c r="J52" s="103"/>
      <c r="K52" s="104">
        <f>MAX(K41:K50)</f>
        <v>0</v>
      </c>
      <c r="L52" s="65"/>
    </row>
    <row r="59" spans="1:12">
      <c r="D59" s="174" t="s">
        <v>40</v>
      </c>
      <c r="E59" s="174"/>
      <c r="F59" s="37"/>
      <c r="G59" s="175" t="s">
        <v>57</v>
      </c>
      <c r="H59" s="175"/>
      <c r="I59" s="175"/>
      <c r="J59" s="175"/>
      <c r="K59" s="175"/>
      <c r="L59" s="65"/>
    </row>
    <row r="60" spans="1:12">
      <c r="C60" s="67" t="s">
        <v>42</v>
      </c>
      <c r="D60" s="68" t="s">
        <v>43</v>
      </c>
      <c r="E60" s="73" t="s">
        <v>12</v>
      </c>
      <c r="F60" s="70" t="s">
        <v>45</v>
      </c>
      <c r="G60" s="71" t="s">
        <v>46</v>
      </c>
      <c r="H60" s="72" t="s">
        <v>47</v>
      </c>
      <c r="I60" s="73" t="s">
        <v>48</v>
      </c>
      <c r="J60" s="73" t="s">
        <v>49</v>
      </c>
      <c r="K60" s="74" t="s">
        <v>50</v>
      </c>
      <c r="L60" s="74" t="s">
        <v>51</v>
      </c>
    </row>
    <row r="61" spans="1:12">
      <c r="A61">
        <v>7</v>
      </c>
      <c r="B61">
        <v>510</v>
      </c>
      <c r="C61" s="75" t="str">
        <f>VLOOKUP(E61,Dorsales!A:I,2,FALSE)</f>
        <v>-------</v>
      </c>
      <c r="D61" s="76"/>
      <c r="E61" s="77"/>
      <c r="F61" s="78"/>
      <c r="G61" s="79"/>
      <c r="H61" s="80">
        <f t="shared" ref="H61:H70" si="9">IF((F61*60+G61)&gt;B61,0,IF(F61&gt;=A61,((A61*60*2)-F61*60-G61),F61*60+G61))</f>
        <v>0</v>
      </c>
      <c r="I61" s="77"/>
      <c r="J61" s="81">
        <f t="shared" ref="J61:J70" si="10">IF(H61&lt;30,0,IF(I61=0,0,IF(I61&gt;15,0,32-I61*2)))</f>
        <v>0</v>
      </c>
      <c r="K61" s="82">
        <f t="shared" ref="K61:K70" si="11">IF(I61&gt;100,0,H61+J61)</f>
        <v>0</v>
      </c>
      <c r="L61" s="83">
        <f>IF(K61=0,0,K61/K72*1000)</f>
        <v>0</v>
      </c>
    </row>
    <row r="62" spans="1:12">
      <c r="A62">
        <v>7</v>
      </c>
      <c r="B62">
        <v>510</v>
      </c>
      <c r="C62" s="84" t="str">
        <f>VLOOKUP(E62,Dorsales!A:I,2,FALSE)</f>
        <v>-------</v>
      </c>
      <c r="D62" s="85"/>
      <c r="E62" s="86"/>
      <c r="F62" s="87"/>
      <c r="G62" s="88"/>
      <c r="H62" s="80">
        <f t="shared" si="9"/>
        <v>0</v>
      </c>
      <c r="I62" s="77"/>
      <c r="J62" s="89">
        <f t="shared" si="10"/>
        <v>0</v>
      </c>
      <c r="K62" s="82">
        <f t="shared" si="11"/>
        <v>0</v>
      </c>
      <c r="L62" s="90">
        <f>IF(K62=0,0,K62/K72*1000)</f>
        <v>0</v>
      </c>
    </row>
    <row r="63" spans="1:12">
      <c r="A63">
        <v>7</v>
      </c>
      <c r="B63">
        <v>510</v>
      </c>
      <c r="C63" s="84" t="str">
        <f>VLOOKUP(E63,Dorsales!A:I,2,FALSE)</f>
        <v>-------</v>
      </c>
      <c r="D63" s="85"/>
      <c r="E63" s="86"/>
      <c r="F63" s="87"/>
      <c r="G63" s="88"/>
      <c r="H63" s="80">
        <f t="shared" si="9"/>
        <v>0</v>
      </c>
      <c r="I63" s="91"/>
      <c r="J63" s="89">
        <f t="shared" si="10"/>
        <v>0</v>
      </c>
      <c r="K63" s="82">
        <f t="shared" si="11"/>
        <v>0</v>
      </c>
      <c r="L63" s="90">
        <f>IF(K63=0,0,K63/K72*1000)</f>
        <v>0</v>
      </c>
    </row>
    <row r="64" spans="1:12">
      <c r="A64">
        <v>7</v>
      </c>
      <c r="B64">
        <v>510</v>
      </c>
      <c r="C64" s="84" t="str">
        <f>VLOOKUP(E64,Dorsales!A:I,2,FALSE)</f>
        <v>-------</v>
      </c>
      <c r="D64" s="85"/>
      <c r="E64" s="86"/>
      <c r="F64" s="87"/>
      <c r="G64" s="88"/>
      <c r="H64" s="80">
        <f t="shared" si="9"/>
        <v>0</v>
      </c>
      <c r="I64" s="91"/>
      <c r="J64" s="89">
        <f t="shared" si="10"/>
        <v>0</v>
      </c>
      <c r="K64" s="82">
        <f t="shared" si="11"/>
        <v>0</v>
      </c>
      <c r="L64" s="90">
        <f>IF(K64=0,0,K64/K72*1000)</f>
        <v>0</v>
      </c>
    </row>
    <row r="65" spans="1:12">
      <c r="A65">
        <v>7</v>
      </c>
      <c r="B65">
        <v>510</v>
      </c>
      <c r="C65" s="84" t="str">
        <f>VLOOKUP(E65,Dorsales!A:I,2,FALSE)</f>
        <v>-------</v>
      </c>
      <c r="D65" s="85"/>
      <c r="E65" s="86"/>
      <c r="F65" s="87"/>
      <c r="G65" s="88"/>
      <c r="H65" s="80">
        <f t="shared" si="9"/>
        <v>0</v>
      </c>
      <c r="I65" s="91"/>
      <c r="J65" s="89">
        <f t="shared" si="10"/>
        <v>0</v>
      </c>
      <c r="K65" s="82">
        <f t="shared" si="11"/>
        <v>0</v>
      </c>
      <c r="L65" s="90">
        <f>IF(K65=0,0,K65/K72*1000)</f>
        <v>0</v>
      </c>
    </row>
    <row r="66" spans="1:12">
      <c r="A66">
        <v>7</v>
      </c>
      <c r="B66">
        <v>510</v>
      </c>
      <c r="C66" s="84" t="str">
        <f>VLOOKUP(E66,Dorsales!A:I,2,FALSE)</f>
        <v>-------</v>
      </c>
      <c r="D66" s="85"/>
      <c r="E66" s="86"/>
      <c r="F66" s="87"/>
      <c r="G66" s="88"/>
      <c r="H66" s="80">
        <f t="shared" si="9"/>
        <v>0</v>
      </c>
      <c r="I66" s="91"/>
      <c r="J66" s="89">
        <f t="shared" si="10"/>
        <v>0</v>
      </c>
      <c r="K66" s="82">
        <f t="shared" si="11"/>
        <v>0</v>
      </c>
      <c r="L66" s="90">
        <f>IF(K66=0,0,K66/K72*1000)</f>
        <v>0</v>
      </c>
    </row>
    <row r="67" spans="1:12">
      <c r="A67">
        <v>7</v>
      </c>
      <c r="B67">
        <v>510</v>
      </c>
      <c r="C67" s="84" t="str">
        <f>VLOOKUP(E67,Dorsales!A:I,2,FALSE)</f>
        <v>-------</v>
      </c>
      <c r="D67" s="85"/>
      <c r="E67" s="86"/>
      <c r="F67" s="87"/>
      <c r="G67" s="88"/>
      <c r="H67" s="80">
        <f t="shared" si="9"/>
        <v>0</v>
      </c>
      <c r="I67" s="91"/>
      <c r="J67" s="89">
        <f t="shared" si="10"/>
        <v>0</v>
      </c>
      <c r="K67" s="82">
        <f t="shared" si="11"/>
        <v>0</v>
      </c>
      <c r="L67" s="90">
        <f>IF(K67=0,0,K67/K72*1000)</f>
        <v>0</v>
      </c>
    </row>
    <row r="68" spans="1:12">
      <c r="A68">
        <v>7</v>
      </c>
      <c r="B68">
        <v>510</v>
      </c>
      <c r="C68" s="84" t="str">
        <f>VLOOKUP(E68,Dorsales!A:I,2,FALSE)</f>
        <v>-------</v>
      </c>
      <c r="D68" s="85"/>
      <c r="E68" s="86"/>
      <c r="F68" s="87"/>
      <c r="G68" s="88"/>
      <c r="H68" s="80">
        <f t="shared" si="9"/>
        <v>0</v>
      </c>
      <c r="I68" s="91"/>
      <c r="J68" s="89">
        <f t="shared" si="10"/>
        <v>0</v>
      </c>
      <c r="K68" s="82">
        <f t="shared" si="11"/>
        <v>0</v>
      </c>
      <c r="L68" s="90">
        <f>IF(K68=0,0,K68/K72*1000)</f>
        <v>0</v>
      </c>
    </row>
    <row r="69" spans="1:12">
      <c r="A69">
        <v>7</v>
      </c>
      <c r="B69">
        <v>510</v>
      </c>
      <c r="C69" s="84" t="str">
        <f>VLOOKUP(E69,Dorsales!A:I,2,FALSE)</f>
        <v>-------</v>
      </c>
      <c r="D69" s="85"/>
      <c r="E69" s="86"/>
      <c r="F69" s="92"/>
      <c r="G69" s="88"/>
      <c r="H69" s="80">
        <f t="shared" si="9"/>
        <v>0</v>
      </c>
      <c r="I69" s="91"/>
      <c r="J69" s="89">
        <f t="shared" si="10"/>
        <v>0</v>
      </c>
      <c r="K69" s="82">
        <f t="shared" si="11"/>
        <v>0</v>
      </c>
      <c r="L69" s="90">
        <f>IF(K69=0,0,K69/K72*1000)</f>
        <v>0</v>
      </c>
    </row>
    <row r="70" spans="1:12">
      <c r="A70">
        <v>7</v>
      </c>
      <c r="B70">
        <v>510</v>
      </c>
      <c r="C70" s="93" t="str">
        <f>VLOOKUP(E70,Dorsales!A:I,2,FALSE)</f>
        <v>-------</v>
      </c>
      <c r="D70" s="94"/>
      <c r="E70" s="52"/>
      <c r="F70" s="92"/>
      <c r="G70" s="95"/>
      <c r="H70" s="80">
        <f t="shared" si="9"/>
        <v>0</v>
      </c>
      <c r="I70" s="86"/>
      <c r="J70" s="96">
        <f t="shared" si="10"/>
        <v>0</v>
      </c>
      <c r="K70" s="97">
        <f t="shared" si="11"/>
        <v>0</v>
      </c>
      <c r="L70" s="98">
        <f>IF(K70=0,0,K70/K72*1000)</f>
        <v>0</v>
      </c>
    </row>
    <row r="71" spans="1:12">
      <c r="D71" s="107"/>
      <c r="E71" s="108"/>
      <c r="F71" s="108"/>
      <c r="G71" s="109"/>
      <c r="H71" s="110"/>
      <c r="I71" s="108"/>
      <c r="J71" s="111"/>
      <c r="K71" s="65"/>
      <c r="L71" s="65"/>
    </row>
    <row r="72" spans="1:12">
      <c r="D72" s="99" t="s">
        <v>53</v>
      </c>
      <c r="E72" s="99"/>
      <c r="F72" s="100">
        <f>A61</f>
        <v>7</v>
      </c>
      <c r="G72" s="101"/>
      <c r="H72" s="102" t="s">
        <v>54</v>
      </c>
      <c r="I72" s="103"/>
      <c r="J72" s="103"/>
      <c r="K72" s="104">
        <f>MAX(K61:K70)</f>
        <v>0</v>
      </c>
      <c r="L72" s="65"/>
    </row>
    <row r="79" spans="1:12">
      <c r="D79" s="174" t="s">
        <v>40</v>
      </c>
      <c r="E79" s="174"/>
      <c r="F79" s="37"/>
      <c r="G79" s="175" t="s">
        <v>58</v>
      </c>
      <c r="H79" s="175"/>
      <c r="I79" s="175"/>
      <c r="J79" s="175"/>
      <c r="K79" s="175"/>
      <c r="L79" s="65"/>
    </row>
    <row r="80" spans="1:12">
      <c r="C80" s="67" t="s">
        <v>42</v>
      </c>
      <c r="D80" s="68" t="s">
        <v>43</v>
      </c>
      <c r="E80" s="73" t="s">
        <v>12</v>
      </c>
      <c r="F80" s="70" t="s">
        <v>45</v>
      </c>
      <c r="G80" s="71" t="s">
        <v>46</v>
      </c>
      <c r="H80" s="72" t="s">
        <v>47</v>
      </c>
      <c r="I80" s="73" t="s">
        <v>48</v>
      </c>
      <c r="J80" s="73" t="s">
        <v>49</v>
      </c>
      <c r="K80" s="74" t="s">
        <v>50</v>
      </c>
      <c r="L80" s="74" t="s">
        <v>51</v>
      </c>
    </row>
    <row r="81" spans="1:12">
      <c r="A81">
        <v>7</v>
      </c>
      <c r="B81">
        <v>510</v>
      </c>
      <c r="C81" s="75" t="str">
        <f>VLOOKUP(E81,Dorsales!A:I,2,FALSE)</f>
        <v>-------</v>
      </c>
      <c r="D81" s="76"/>
      <c r="E81" s="77"/>
      <c r="F81" s="78"/>
      <c r="G81" s="79"/>
      <c r="H81" s="80">
        <f t="shared" ref="H81:H90" si="12">IF((F81*60+G81)&gt;B81,0,IF(F81&gt;=A81,((A81*60*2)-F81*60-G81),F81*60+G81))</f>
        <v>0</v>
      </c>
      <c r="I81" s="77"/>
      <c r="J81" s="81">
        <f t="shared" ref="J81:J90" si="13">IF(H81&lt;30,0,IF(I81=0,0,IF(I81&gt;15,0,32-I81*2)))</f>
        <v>0</v>
      </c>
      <c r="K81" s="82">
        <f t="shared" ref="K81:K90" si="14">IF(I81&gt;100,0,H81+J81)</f>
        <v>0</v>
      </c>
      <c r="L81" s="83">
        <f>IF(K81=0,0,K81/K92*1000)</f>
        <v>0</v>
      </c>
    </row>
    <row r="82" spans="1:12">
      <c r="A82">
        <v>7</v>
      </c>
      <c r="B82">
        <v>510</v>
      </c>
      <c r="C82" s="84" t="str">
        <f>VLOOKUP(E82,Dorsales!A:I,2,FALSE)</f>
        <v>-------</v>
      </c>
      <c r="D82" s="85"/>
      <c r="E82" s="86"/>
      <c r="F82" s="87"/>
      <c r="G82" s="88"/>
      <c r="H82" s="80">
        <f t="shared" si="12"/>
        <v>0</v>
      </c>
      <c r="I82" s="77"/>
      <c r="J82" s="89">
        <f t="shared" si="13"/>
        <v>0</v>
      </c>
      <c r="K82" s="82">
        <f t="shared" si="14"/>
        <v>0</v>
      </c>
      <c r="L82" s="90">
        <f>IF(K82=0,0,K82/K92*1000)</f>
        <v>0</v>
      </c>
    </row>
    <row r="83" spans="1:12">
      <c r="A83">
        <v>7</v>
      </c>
      <c r="B83">
        <v>510</v>
      </c>
      <c r="C83" s="84" t="str">
        <f>VLOOKUP(E83,Dorsales!A:I,2,FALSE)</f>
        <v>-------</v>
      </c>
      <c r="D83" s="85"/>
      <c r="E83" s="86"/>
      <c r="F83" s="87"/>
      <c r="G83" s="88"/>
      <c r="H83" s="80">
        <f t="shared" si="12"/>
        <v>0</v>
      </c>
      <c r="I83" s="91"/>
      <c r="J83" s="89">
        <f t="shared" si="13"/>
        <v>0</v>
      </c>
      <c r="K83" s="82">
        <f t="shared" si="14"/>
        <v>0</v>
      </c>
      <c r="L83" s="90">
        <f>IF(K83=0,0,K83/K92*1000)</f>
        <v>0</v>
      </c>
    </row>
    <row r="84" spans="1:12">
      <c r="A84">
        <v>7</v>
      </c>
      <c r="B84">
        <v>510</v>
      </c>
      <c r="C84" s="84" t="str">
        <f>VLOOKUP(E84,Dorsales!A:I,2,FALSE)</f>
        <v>-------</v>
      </c>
      <c r="D84" s="85"/>
      <c r="E84" s="86"/>
      <c r="F84" s="87"/>
      <c r="G84" s="88"/>
      <c r="H84" s="80">
        <f t="shared" si="12"/>
        <v>0</v>
      </c>
      <c r="I84" s="91"/>
      <c r="J84" s="89">
        <f t="shared" si="13"/>
        <v>0</v>
      </c>
      <c r="K84" s="82">
        <f t="shared" si="14"/>
        <v>0</v>
      </c>
      <c r="L84" s="90">
        <f>IF(K84=0,0,K84/K92*1000)</f>
        <v>0</v>
      </c>
    </row>
    <row r="85" spans="1:12">
      <c r="A85">
        <v>7</v>
      </c>
      <c r="B85">
        <v>510</v>
      </c>
      <c r="C85" s="84" t="str">
        <f>VLOOKUP(E85,Dorsales!A:I,2,FALSE)</f>
        <v>-------</v>
      </c>
      <c r="D85" s="85"/>
      <c r="E85" s="86"/>
      <c r="F85" s="87"/>
      <c r="G85" s="88"/>
      <c r="H85" s="80">
        <f t="shared" si="12"/>
        <v>0</v>
      </c>
      <c r="I85" s="91"/>
      <c r="J85" s="89">
        <f t="shared" si="13"/>
        <v>0</v>
      </c>
      <c r="K85" s="82">
        <f t="shared" si="14"/>
        <v>0</v>
      </c>
      <c r="L85" s="90">
        <f>IF(K85=0,0,K85/K92*1000)</f>
        <v>0</v>
      </c>
    </row>
    <row r="86" spans="1:12">
      <c r="A86">
        <v>7</v>
      </c>
      <c r="B86">
        <v>510</v>
      </c>
      <c r="C86" s="84" t="str">
        <f>VLOOKUP(E86,Dorsales!A:I,2,FALSE)</f>
        <v>-------</v>
      </c>
      <c r="D86" s="85"/>
      <c r="E86" s="86"/>
      <c r="F86" s="87"/>
      <c r="G86" s="88"/>
      <c r="H86" s="80">
        <f t="shared" si="12"/>
        <v>0</v>
      </c>
      <c r="I86" s="91"/>
      <c r="J86" s="89">
        <f t="shared" si="13"/>
        <v>0</v>
      </c>
      <c r="K86" s="82">
        <f t="shared" si="14"/>
        <v>0</v>
      </c>
      <c r="L86" s="90">
        <f>IF(K86=0,0,K86/K92*1000)</f>
        <v>0</v>
      </c>
    </row>
    <row r="87" spans="1:12">
      <c r="A87">
        <v>7</v>
      </c>
      <c r="B87">
        <v>510</v>
      </c>
      <c r="C87" s="84" t="str">
        <f>VLOOKUP(E87,Dorsales!A:I,2,FALSE)</f>
        <v>-------</v>
      </c>
      <c r="D87" s="85"/>
      <c r="E87" s="86"/>
      <c r="F87" s="87"/>
      <c r="G87" s="88"/>
      <c r="H87" s="80">
        <f t="shared" si="12"/>
        <v>0</v>
      </c>
      <c r="I87" s="91"/>
      <c r="J87" s="89">
        <f t="shared" si="13"/>
        <v>0</v>
      </c>
      <c r="K87" s="82">
        <f t="shared" si="14"/>
        <v>0</v>
      </c>
      <c r="L87" s="90">
        <f>IF(K87=0,0,K87/K92*1000)</f>
        <v>0</v>
      </c>
    </row>
    <row r="88" spans="1:12">
      <c r="A88">
        <v>7</v>
      </c>
      <c r="B88">
        <v>510</v>
      </c>
      <c r="C88" s="84" t="str">
        <f>VLOOKUP(E88,Dorsales!A:I,2,FALSE)</f>
        <v>-------</v>
      </c>
      <c r="D88" s="85"/>
      <c r="E88" s="86"/>
      <c r="F88" s="87"/>
      <c r="G88" s="88"/>
      <c r="H88" s="80">
        <f t="shared" si="12"/>
        <v>0</v>
      </c>
      <c r="I88" s="91"/>
      <c r="J88" s="89">
        <f t="shared" si="13"/>
        <v>0</v>
      </c>
      <c r="K88" s="82">
        <f t="shared" si="14"/>
        <v>0</v>
      </c>
      <c r="L88" s="90">
        <f>IF(K88=0,0,K88/K92*1000)</f>
        <v>0</v>
      </c>
    </row>
    <row r="89" spans="1:12">
      <c r="A89">
        <v>7</v>
      </c>
      <c r="B89">
        <v>510</v>
      </c>
      <c r="C89" s="84" t="str">
        <f>VLOOKUP(E89,Dorsales!A:I,2,FALSE)</f>
        <v>-------</v>
      </c>
      <c r="D89" s="85"/>
      <c r="E89" s="86"/>
      <c r="F89" s="92"/>
      <c r="G89" s="88"/>
      <c r="H89" s="80">
        <f t="shared" si="12"/>
        <v>0</v>
      </c>
      <c r="I89" s="91"/>
      <c r="J89" s="89">
        <f t="shared" si="13"/>
        <v>0</v>
      </c>
      <c r="K89" s="82">
        <f t="shared" si="14"/>
        <v>0</v>
      </c>
      <c r="L89" s="90">
        <f>IF(K89=0,0,K89/K92*1000)</f>
        <v>0</v>
      </c>
    </row>
    <row r="90" spans="1:12">
      <c r="A90">
        <v>7</v>
      </c>
      <c r="B90">
        <v>510</v>
      </c>
      <c r="C90" s="93" t="str">
        <f>VLOOKUP(E90,Dorsales!A:I,2,FALSE)</f>
        <v>-------</v>
      </c>
      <c r="D90" s="94"/>
      <c r="E90" s="52"/>
      <c r="F90" s="92"/>
      <c r="G90" s="95"/>
      <c r="H90" s="80">
        <f t="shared" si="12"/>
        <v>0</v>
      </c>
      <c r="I90" s="86"/>
      <c r="J90" s="96">
        <f t="shared" si="13"/>
        <v>0</v>
      </c>
      <c r="K90" s="97">
        <f t="shared" si="14"/>
        <v>0</v>
      </c>
      <c r="L90" s="98">
        <f>IF(K90=0,0,K90/K92*1000)</f>
        <v>0</v>
      </c>
    </row>
    <row r="91" spans="1:12">
      <c r="D91" s="107"/>
      <c r="E91" s="108"/>
      <c r="F91" s="108"/>
      <c r="G91" s="109"/>
      <c r="H91" s="110"/>
      <c r="I91" s="108"/>
      <c r="J91" s="111"/>
      <c r="K91" s="65"/>
      <c r="L91" s="65"/>
    </row>
    <row r="92" spans="1:12">
      <c r="D92" s="99" t="s">
        <v>53</v>
      </c>
      <c r="E92" s="99"/>
      <c r="F92" s="100">
        <f>A81</f>
        <v>7</v>
      </c>
      <c r="G92" s="101"/>
      <c r="H92" s="102" t="s">
        <v>54</v>
      </c>
      <c r="I92" s="103"/>
      <c r="J92" s="103"/>
      <c r="K92" s="104">
        <f>MAX(K81:K90)</f>
        <v>0</v>
      </c>
      <c r="L92" s="65"/>
    </row>
    <row r="101" spans="5:5" hidden="1">
      <c r="E101">
        <v>1</v>
      </c>
    </row>
    <row r="102" spans="5:5" hidden="1">
      <c r="E102">
        <v>2</v>
      </c>
    </row>
    <row r="103" spans="5:5" hidden="1">
      <c r="E103">
        <v>3</v>
      </c>
    </row>
    <row r="104" spans="5:5" hidden="1">
      <c r="E104">
        <v>4</v>
      </c>
    </row>
    <row r="105" spans="5:5" hidden="1">
      <c r="E105">
        <v>5</v>
      </c>
    </row>
    <row r="106" spans="5:5" hidden="1">
      <c r="E106">
        <v>6</v>
      </c>
    </row>
    <row r="107" spans="5:5" hidden="1">
      <c r="E107">
        <v>7</v>
      </c>
    </row>
    <row r="108" spans="5:5" hidden="1">
      <c r="E108">
        <v>8</v>
      </c>
    </row>
    <row r="109" spans="5:5" hidden="1">
      <c r="E109">
        <v>9</v>
      </c>
    </row>
    <row r="110" spans="5:5" hidden="1">
      <c r="E110">
        <v>10</v>
      </c>
    </row>
    <row r="111" spans="5:5" hidden="1">
      <c r="E111">
        <v>11</v>
      </c>
    </row>
    <row r="112" spans="5:5" hidden="1">
      <c r="E112">
        <v>12</v>
      </c>
    </row>
    <row r="113" spans="5:5" hidden="1">
      <c r="E113">
        <v>13</v>
      </c>
    </row>
    <row r="114" spans="5:5" hidden="1">
      <c r="E114">
        <v>14</v>
      </c>
    </row>
    <row r="115" spans="5:5" hidden="1">
      <c r="E115">
        <v>15</v>
      </c>
    </row>
    <row r="116" spans="5:5" hidden="1">
      <c r="E116">
        <v>16</v>
      </c>
    </row>
    <row r="117" spans="5:5" hidden="1">
      <c r="E117">
        <v>17</v>
      </c>
    </row>
    <row r="118" spans="5:5" hidden="1">
      <c r="E118">
        <v>18</v>
      </c>
    </row>
    <row r="119" spans="5:5" hidden="1">
      <c r="E119">
        <v>19</v>
      </c>
    </row>
    <row r="120" spans="5:5" hidden="1">
      <c r="E120">
        <v>20</v>
      </c>
    </row>
    <row r="121" spans="5:5" hidden="1">
      <c r="E121">
        <v>21</v>
      </c>
    </row>
    <row r="122" spans="5:5" hidden="1">
      <c r="E122">
        <v>22</v>
      </c>
    </row>
    <row r="123" spans="5:5" hidden="1">
      <c r="E123">
        <v>23</v>
      </c>
    </row>
    <row r="124" spans="5:5" hidden="1">
      <c r="E124">
        <v>24</v>
      </c>
    </row>
    <row r="125" spans="5:5" hidden="1">
      <c r="E125">
        <v>25</v>
      </c>
    </row>
    <row r="126" spans="5:5" hidden="1">
      <c r="E126">
        <v>26</v>
      </c>
    </row>
    <row r="127" spans="5:5" hidden="1">
      <c r="E127">
        <v>27</v>
      </c>
    </row>
    <row r="128" spans="5:5" hidden="1">
      <c r="E128">
        <v>28</v>
      </c>
    </row>
    <row r="129" spans="5:5" hidden="1">
      <c r="E129">
        <v>29</v>
      </c>
    </row>
    <row r="130" spans="5:5" hidden="1">
      <c r="E130">
        <v>30</v>
      </c>
    </row>
    <row r="131" spans="5:5" hidden="1">
      <c r="E131">
        <v>31</v>
      </c>
    </row>
    <row r="132" spans="5:5" hidden="1">
      <c r="E132">
        <v>32</v>
      </c>
    </row>
    <row r="133" spans="5:5" hidden="1">
      <c r="E133">
        <v>33</v>
      </c>
    </row>
    <row r="134" spans="5:5" hidden="1">
      <c r="E134">
        <v>34</v>
      </c>
    </row>
    <row r="135" spans="5:5" hidden="1">
      <c r="E135">
        <v>35</v>
      </c>
    </row>
    <row r="136" spans="5:5" hidden="1">
      <c r="E136">
        <v>36</v>
      </c>
    </row>
    <row r="137" spans="5:5" hidden="1">
      <c r="E137">
        <v>37</v>
      </c>
    </row>
    <row r="138" spans="5:5" hidden="1">
      <c r="E138">
        <v>38</v>
      </c>
    </row>
    <row r="139" spans="5:5" hidden="1">
      <c r="E139">
        <v>39</v>
      </c>
    </row>
    <row r="140" spans="5:5" hidden="1">
      <c r="E140">
        <v>40</v>
      </c>
    </row>
  </sheetData>
  <sheetProtection sheet="1"/>
  <mergeCells count="11">
    <mergeCell ref="D59:E59"/>
    <mergeCell ref="G59:K59"/>
    <mergeCell ref="D79:E79"/>
    <mergeCell ref="G79:K79"/>
    <mergeCell ref="D1:E1"/>
    <mergeCell ref="G1:K1"/>
    <mergeCell ref="D13:J13"/>
    <mergeCell ref="D19:E19"/>
    <mergeCell ref="G19:K19"/>
    <mergeCell ref="D39:E39"/>
    <mergeCell ref="G39:K39"/>
  </mergeCells>
  <conditionalFormatting sqref="F3:F12 F21:F30 F41:F50 F61:F70 F81:F90">
    <cfRule type="cellIs" priority="1" stopIfTrue="1" operator="between">
      <formula>0</formula>
      <formula>7</formula>
    </cfRule>
  </conditionalFormatting>
  <dataValidations count="4">
    <dataValidation type="whole" allowBlank="1" showInputMessage="1" showErrorMessage="1" errorTitle="No válido" error="Debe introducir un valor entero entre 0 y 7" promptTitle="Nota" prompt="Introducir minutos entre 0 y 7" sqref="F3:F12 F21:F30 F41:F50 F61:F70 F81:F90">
      <formula1>0</formula1>
      <formula2>7</formula2>
    </dataValidation>
    <dataValidation type="decimal" allowBlank="1" showInputMessage="1" showErrorMessage="1" errorTitle="Valor inválido" error="Máximo 59,99" promptTitle="Nota" prompt="seg,cent_x000a_00,00" sqref="G3:G12 G21:G30 G41:G50 G61:G70 G81:G90">
      <formula1>0</formula1>
      <formula2>59.99</formula2>
    </dataValidation>
    <dataValidation type="whole" allowBlank="1" showInputMessage="1" showErrorMessage="1" promptTitle="Nota" prompt="Metros aterrizaje_x000a_1 a 15 (ó 0)" sqref="I4:I12 I22:I30 I42:I50 I62:I70 I82:I90">
      <formula1>0</formula1>
      <formula2>15</formula2>
    </dataValidation>
    <dataValidation type="whole" allowBlank="1" showInputMessage="1" showErrorMessage="1" errorTitle="Nota" error="Solo 0 a 15" promptTitle="Nota" prompt="Metros aterrizaje_x000a_1 a 15 (ó 0)" sqref="I3 I21 I41 I61 I81">
      <formula1>0</formula1>
      <formula2>15</formula2>
    </dataValidation>
  </dataValidations>
  <pageMargins left="0.74791666666666667" right="0.74791666666666667" top="0.98402777777777772" bottom="0.98402777777777772" header="0.51180555555555551" footer="0.51180555555555551"/>
  <pageSetup paperSize="9" firstPageNumber="0"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sheetPr codeName="Sheet11">
    <pageSetUpPr fitToPage="1"/>
  </sheetPr>
  <dimension ref="A1:S52"/>
  <sheetViews>
    <sheetView tabSelected="1" topLeftCell="B1" zoomScale="80" zoomScaleNormal="80" workbookViewId="0">
      <selection activeCell="C1" sqref="C1:N1"/>
    </sheetView>
  </sheetViews>
  <sheetFormatPr baseColWidth="10" defaultColWidth="9.109375" defaultRowHeight="13.2"/>
  <cols>
    <col min="2" max="2" width="27.109375" customWidth="1"/>
    <col min="3" max="3" width="6.6640625" style="46" customWidth="1"/>
    <col min="4" max="16" width="8.6640625" style="112" customWidth="1"/>
  </cols>
  <sheetData>
    <row r="1" spans="1:19">
      <c r="A1" s="178"/>
      <c r="B1" s="178"/>
      <c r="C1" s="170" t="str">
        <f>Dorsales!A1</f>
        <v xml:space="preserve"> F5J -2013, Nuevo Alastur 24/05/13, Campeonato de Asturias y 2ª de la Liga </v>
      </c>
      <c r="D1" s="170"/>
      <c r="E1" s="170"/>
      <c r="F1" s="170"/>
      <c r="G1" s="170"/>
      <c r="H1" s="170"/>
      <c r="I1" s="170"/>
      <c r="J1" s="170"/>
      <c r="K1" s="170"/>
      <c r="L1" s="170"/>
      <c r="M1" s="170"/>
      <c r="N1" s="170"/>
      <c r="O1" s="113"/>
      <c r="P1" s="113"/>
      <c r="Q1" s="113"/>
    </row>
    <row r="2" spans="1:19">
      <c r="A2" s="179"/>
      <c r="B2" s="179"/>
      <c r="C2" s="114"/>
      <c r="D2" s="115"/>
      <c r="E2" s="115"/>
      <c r="F2" s="115"/>
      <c r="G2" s="115"/>
      <c r="H2" s="115"/>
      <c r="I2" s="115"/>
      <c r="J2" s="115"/>
      <c r="K2" s="115"/>
      <c r="L2" s="115"/>
      <c r="M2" s="115"/>
      <c r="N2" s="115"/>
      <c r="O2" s="115"/>
      <c r="P2" s="115"/>
      <c r="Q2" s="116"/>
    </row>
    <row r="3" spans="1:19" ht="13.5" customHeight="1">
      <c r="A3" s="117"/>
      <c r="B3" s="118"/>
      <c r="C3" s="119" t="s">
        <v>59</v>
      </c>
      <c r="D3" s="180" t="s">
        <v>27</v>
      </c>
      <c r="E3" s="180"/>
      <c r="F3" s="180" t="s">
        <v>37</v>
      </c>
      <c r="G3" s="180"/>
      <c r="H3" s="180" t="s">
        <v>39</v>
      </c>
      <c r="I3" s="180"/>
      <c r="J3" s="180" t="s">
        <v>28</v>
      </c>
      <c r="K3" s="180"/>
      <c r="L3" s="180" t="s">
        <v>38</v>
      </c>
      <c r="M3" s="180"/>
      <c r="N3" s="180" t="s">
        <v>40</v>
      </c>
      <c r="O3" s="180"/>
      <c r="P3" s="121" t="s">
        <v>60</v>
      </c>
      <c r="Q3" s="119" t="s">
        <v>61</v>
      </c>
      <c r="S3" s="46" t="s">
        <v>60</v>
      </c>
    </row>
    <row r="4" spans="1:19">
      <c r="A4" s="122" t="s">
        <v>62</v>
      </c>
      <c r="B4" s="123" t="s">
        <v>63</v>
      </c>
      <c r="C4" s="124" t="s">
        <v>64</v>
      </c>
      <c r="D4" s="120" t="s">
        <v>65</v>
      </c>
      <c r="E4" s="120" t="s">
        <v>60</v>
      </c>
      <c r="F4" s="120" t="s">
        <v>65</v>
      </c>
      <c r="G4" s="120" t="s">
        <v>60</v>
      </c>
      <c r="H4" s="120" t="s">
        <v>65</v>
      </c>
      <c r="I4" s="120" t="s">
        <v>60</v>
      </c>
      <c r="J4" s="120" t="s">
        <v>65</v>
      </c>
      <c r="K4" s="120" t="s">
        <v>60</v>
      </c>
      <c r="L4" s="120" t="s">
        <v>65</v>
      </c>
      <c r="M4" s="120" t="s">
        <v>60</v>
      </c>
      <c r="N4" s="120" t="s">
        <v>65</v>
      </c>
      <c r="O4" s="120" t="s">
        <v>60</v>
      </c>
      <c r="P4" s="125" t="s">
        <v>66</v>
      </c>
      <c r="Q4" s="124" t="s">
        <v>67</v>
      </c>
      <c r="S4" s="126" t="s">
        <v>68</v>
      </c>
    </row>
    <row r="5" spans="1:19">
      <c r="A5" s="122">
        <v>1</v>
      </c>
      <c r="B5" s="127" t="str">
        <f>VLOOKUP(C5,Dorsales!A:I,2,FALSE)</f>
        <v>José Antonio Orviz</v>
      </c>
      <c r="C5" s="128">
        <v>3</v>
      </c>
      <c r="D5" s="129">
        <v>430.24</v>
      </c>
      <c r="E5" s="129">
        <v>1000</v>
      </c>
      <c r="F5" s="129">
        <v>313.60000000000002</v>
      </c>
      <c r="G5" s="129">
        <v>958.58169035610581</v>
      </c>
      <c r="H5" s="129">
        <v>330.07</v>
      </c>
      <c r="I5" s="129">
        <v>928.12754829457583</v>
      </c>
      <c r="J5" s="129">
        <v>446.85</v>
      </c>
      <c r="K5" s="129">
        <v>1000</v>
      </c>
      <c r="L5" s="129">
        <v>448.44</v>
      </c>
      <c r="M5" s="129">
        <v>1000</v>
      </c>
      <c r="N5" s="129">
        <v>355.53</v>
      </c>
      <c r="O5" s="129">
        <v>848.70258528084787</v>
      </c>
      <c r="P5" s="129">
        <v>5735.4118239315285</v>
      </c>
      <c r="Q5" s="130">
        <f>VLOOKUP(C5,Dorsales!A:L,4,FALSE)</f>
        <v>0</v>
      </c>
      <c r="S5" s="165">
        <v>1000</v>
      </c>
    </row>
    <row r="6" spans="1:19">
      <c r="A6" s="122">
        <v>2</v>
      </c>
      <c r="B6" s="127" t="str">
        <f>VLOOKUP(C6,Dorsales!A:I,2,FALSE)</f>
        <v>Miguel de la Torre</v>
      </c>
      <c r="C6" s="128">
        <v>1</v>
      </c>
      <c r="D6" s="129">
        <v>325.57</v>
      </c>
      <c r="E6" s="129">
        <v>756.7171811082186</v>
      </c>
      <c r="F6" s="129">
        <v>314.3</v>
      </c>
      <c r="G6" s="129">
        <v>960.72138162922215</v>
      </c>
      <c r="H6" s="129">
        <v>355.5</v>
      </c>
      <c r="I6" s="129">
        <v>999.63445153670943</v>
      </c>
      <c r="J6" s="129">
        <v>442.81</v>
      </c>
      <c r="K6" s="129">
        <v>990.95893476558126</v>
      </c>
      <c r="L6" s="129">
        <v>411.25</v>
      </c>
      <c r="M6" s="129">
        <v>917.06805815716712</v>
      </c>
      <c r="N6" s="129">
        <v>387.78</v>
      </c>
      <c r="O6" s="129">
        <v>925.68809529493205</v>
      </c>
      <c r="P6" s="129">
        <v>5550.7881024918306</v>
      </c>
      <c r="Q6" s="131">
        <f>VLOOKUP(C6,Dorsales!A:L,4,FALSE)</f>
        <v>0</v>
      </c>
      <c r="S6" s="62">
        <f t="shared" ref="S6:S44" si="0">IF(P6&gt;0,P6*1000/P$5,0)</f>
        <v>967.80985793045602</v>
      </c>
    </row>
    <row r="7" spans="1:19">
      <c r="A7" s="122">
        <v>3</v>
      </c>
      <c r="B7" s="127" t="str">
        <f>VLOOKUP(C7,Dorsales!A:I,2,FALSE)</f>
        <v>José Antonio Papin</v>
      </c>
      <c r="C7" s="128">
        <v>2</v>
      </c>
      <c r="D7" s="129">
        <v>387.91</v>
      </c>
      <c r="E7" s="129">
        <v>901.61305317962069</v>
      </c>
      <c r="F7" s="129">
        <v>327.14999999999998</v>
      </c>
      <c r="G7" s="129">
        <v>1000</v>
      </c>
      <c r="H7" s="129">
        <v>268.14999999999998</v>
      </c>
      <c r="I7" s="129">
        <v>754.01400331805519</v>
      </c>
      <c r="J7" s="129">
        <v>440.03</v>
      </c>
      <c r="K7" s="129">
        <v>984.73760769833268</v>
      </c>
      <c r="L7" s="129">
        <v>401.44</v>
      </c>
      <c r="M7" s="129">
        <v>895.19222192489519</v>
      </c>
      <c r="N7" s="129">
        <v>418.91</v>
      </c>
      <c r="O7" s="129">
        <v>1000</v>
      </c>
      <c r="P7" s="129">
        <v>5535.556886120904</v>
      </c>
      <c r="Q7" s="130">
        <f>VLOOKUP(C7,Dorsales!A:L,4,FALSE)</f>
        <v>0</v>
      </c>
      <c r="S7" s="62">
        <f t="shared" si="0"/>
        <v>965.15421316796971</v>
      </c>
    </row>
    <row r="8" spans="1:19">
      <c r="A8" s="122">
        <v>4</v>
      </c>
      <c r="B8" s="127" t="str">
        <f>VLOOKUP(C8,Dorsales!A:I,2,FALSE)</f>
        <v>Luis Antonio Presol</v>
      </c>
      <c r="C8" s="128">
        <v>4</v>
      </c>
      <c r="D8" s="129">
        <v>299.81</v>
      </c>
      <c r="E8" s="129">
        <v>696.8436221643733</v>
      </c>
      <c r="F8" s="129">
        <v>321.72000000000003</v>
      </c>
      <c r="G8" s="129">
        <v>983.40210912425505</v>
      </c>
      <c r="H8" s="129">
        <v>355.63</v>
      </c>
      <c r="I8" s="129">
        <v>1000</v>
      </c>
      <c r="J8" s="129">
        <v>437.44</v>
      </c>
      <c r="K8" s="129">
        <v>978.94147924359402</v>
      </c>
      <c r="L8" s="129">
        <v>434.97</v>
      </c>
      <c r="M8" s="129">
        <v>969.96253679422011</v>
      </c>
      <c r="N8" s="129">
        <v>377.58</v>
      </c>
      <c r="O8" s="129">
        <v>901.33918980210535</v>
      </c>
      <c r="P8" s="129">
        <v>5530.4889371285481</v>
      </c>
      <c r="Q8" s="130">
        <f>VLOOKUP(C8,Dorsales!A:L,4,FALSE)</f>
        <v>0</v>
      </c>
      <c r="S8" s="62">
        <f t="shared" si="0"/>
        <v>964.27058891430943</v>
      </c>
    </row>
    <row r="9" spans="1:19">
      <c r="A9" s="122">
        <v>5</v>
      </c>
      <c r="B9" s="127" t="str">
        <f>VLOOKUP(C9,Dorsales!A:I,2,FALSE)</f>
        <v>Alejandro Gil</v>
      </c>
      <c r="C9" s="128">
        <v>5</v>
      </c>
      <c r="D9" s="129">
        <v>357.85</v>
      </c>
      <c r="E9" s="129">
        <v>831.74507251766465</v>
      </c>
      <c r="F9" s="129">
        <v>259.27999999999997</v>
      </c>
      <c r="G9" s="129">
        <v>792.54164756228033</v>
      </c>
      <c r="H9" s="129">
        <v>211.47</v>
      </c>
      <c r="I9" s="129">
        <v>594.63487332339798</v>
      </c>
      <c r="J9" s="129">
        <v>415.24</v>
      </c>
      <c r="K9" s="129">
        <v>929.26037820297631</v>
      </c>
      <c r="L9" s="129">
        <v>337.22</v>
      </c>
      <c r="M9" s="129">
        <v>751.98465792525201</v>
      </c>
      <c r="N9" s="129">
        <v>0</v>
      </c>
      <c r="O9" s="129">
        <v>0</v>
      </c>
      <c r="P9" s="129">
        <v>3900.1666295315717</v>
      </c>
      <c r="Q9" s="130">
        <f>VLOOKUP(C9,Dorsales!A:L,4,FALSE)</f>
        <v>0</v>
      </c>
      <c r="S9" s="62">
        <f t="shared" si="0"/>
        <v>680.0150973043942</v>
      </c>
    </row>
    <row r="10" spans="1:19">
      <c r="A10" s="122">
        <v>6</v>
      </c>
      <c r="B10" s="127">
        <f>VLOOKUP(C10,Dorsales!A:I,2,FALSE)</f>
        <v>0</v>
      </c>
      <c r="C10" s="128">
        <v>6</v>
      </c>
      <c r="D10" s="129">
        <v>0</v>
      </c>
      <c r="E10" s="129">
        <v>0</v>
      </c>
      <c r="F10" s="129">
        <v>0</v>
      </c>
      <c r="G10" s="129">
        <v>0</v>
      </c>
      <c r="H10" s="129">
        <v>0</v>
      </c>
      <c r="I10" s="129">
        <v>0</v>
      </c>
      <c r="J10" s="129">
        <v>0</v>
      </c>
      <c r="K10" s="129">
        <v>0</v>
      </c>
      <c r="L10" s="129">
        <v>0</v>
      </c>
      <c r="M10" s="129">
        <v>0</v>
      </c>
      <c r="N10" s="129">
        <v>0</v>
      </c>
      <c r="O10" s="129">
        <v>0</v>
      </c>
      <c r="P10" s="129">
        <v>0</v>
      </c>
      <c r="Q10" s="130">
        <f>VLOOKUP(C10,Dorsales!A:L,4,FALSE)</f>
        <v>0</v>
      </c>
      <c r="S10" s="62">
        <f t="shared" si="0"/>
        <v>0</v>
      </c>
    </row>
    <row r="11" spans="1:19">
      <c r="A11" s="122">
        <v>7</v>
      </c>
      <c r="B11" s="127">
        <f>VLOOKUP(C11,Dorsales!A:I,2,FALSE)</f>
        <v>0</v>
      </c>
      <c r="C11" s="128">
        <v>7</v>
      </c>
      <c r="D11" s="129">
        <v>0</v>
      </c>
      <c r="E11" s="129">
        <v>0</v>
      </c>
      <c r="F11" s="129">
        <v>0</v>
      </c>
      <c r="G11" s="129">
        <v>0</v>
      </c>
      <c r="H11" s="129">
        <v>0</v>
      </c>
      <c r="I11" s="129">
        <v>0</v>
      </c>
      <c r="J11" s="129">
        <v>0</v>
      </c>
      <c r="K11" s="129">
        <v>0</v>
      </c>
      <c r="L11" s="129">
        <v>0</v>
      </c>
      <c r="M11" s="129">
        <v>0</v>
      </c>
      <c r="N11" s="129">
        <v>0</v>
      </c>
      <c r="O11" s="129">
        <v>0</v>
      </c>
      <c r="P11" s="129">
        <v>0</v>
      </c>
      <c r="Q11" s="131">
        <f>VLOOKUP(C11,Dorsales!A:L,4,FALSE)</f>
        <v>0</v>
      </c>
      <c r="S11" s="62">
        <f t="shared" si="0"/>
        <v>0</v>
      </c>
    </row>
    <row r="12" spans="1:19">
      <c r="A12" s="122">
        <v>8</v>
      </c>
      <c r="B12" s="127">
        <f>VLOOKUP(C12,Dorsales!A:I,2,FALSE)</f>
        <v>0</v>
      </c>
      <c r="C12" s="128">
        <v>8</v>
      </c>
      <c r="D12" s="129">
        <v>0</v>
      </c>
      <c r="E12" s="129">
        <v>0</v>
      </c>
      <c r="F12" s="129">
        <v>0</v>
      </c>
      <c r="G12" s="129">
        <v>0</v>
      </c>
      <c r="H12" s="129">
        <v>0</v>
      </c>
      <c r="I12" s="129">
        <v>0</v>
      </c>
      <c r="J12" s="129">
        <v>0</v>
      </c>
      <c r="K12" s="129">
        <v>0</v>
      </c>
      <c r="L12" s="129">
        <v>0</v>
      </c>
      <c r="M12" s="129">
        <v>0</v>
      </c>
      <c r="N12" s="129">
        <v>0</v>
      </c>
      <c r="O12" s="129">
        <v>0</v>
      </c>
      <c r="P12" s="129">
        <v>0</v>
      </c>
      <c r="Q12" s="130">
        <f>VLOOKUP(C12,Dorsales!A:L,4,FALSE)</f>
        <v>0</v>
      </c>
      <c r="S12" s="62">
        <f t="shared" si="0"/>
        <v>0</v>
      </c>
    </row>
    <row r="13" spans="1:19">
      <c r="A13" s="122">
        <v>9</v>
      </c>
      <c r="B13" s="127">
        <f>VLOOKUP(C13,Dorsales!A:I,2,FALSE)</f>
        <v>0</v>
      </c>
      <c r="C13" s="128">
        <v>9</v>
      </c>
      <c r="D13" s="129">
        <v>0</v>
      </c>
      <c r="E13" s="129">
        <v>0</v>
      </c>
      <c r="F13" s="129">
        <v>0</v>
      </c>
      <c r="G13" s="129">
        <v>0</v>
      </c>
      <c r="H13" s="129">
        <v>0</v>
      </c>
      <c r="I13" s="129">
        <v>0</v>
      </c>
      <c r="J13" s="129">
        <v>0</v>
      </c>
      <c r="K13" s="129">
        <v>0</v>
      </c>
      <c r="L13" s="129">
        <v>0</v>
      </c>
      <c r="M13" s="129">
        <v>0</v>
      </c>
      <c r="N13" s="129">
        <v>0</v>
      </c>
      <c r="O13" s="129">
        <v>0</v>
      </c>
      <c r="P13" s="129">
        <v>0</v>
      </c>
      <c r="Q13" s="130">
        <f>VLOOKUP(C13,Dorsales!A:L,4,FALSE)</f>
        <v>0</v>
      </c>
      <c r="S13" s="62">
        <f t="shared" si="0"/>
        <v>0</v>
      </c>
    </row>
    <row r="14" spans="1:19">
      <c r="A14" s="122">
        <v>10</v>
      </c>
      <c r="B14" s="127">
        <f>VLOOKUP(C14,Dorsales!A:I,2,FALSE)</f>
        <v>0</v>
      </c>
      <c r="C14" s="128">
        <v>10</v>
      </c>
      <c r="D14" s="129">
        <v>0</v>
      </c>
      <c r="E14" s="129">
        <v>0</v>
      </c>
      <c r="F14" s="129">
        <v>0</v>
      </c>
      <c r="G14" s="129">
        <v>0</v>
      </c>
      <c r="H14" s="129">
        <v>0</v>
      </c>
      <c r="I14" s="129">
        <v>0</v>
      </c>
      <c r="J14" s="129">
        <v>0</v>
      </c>
      <c r="K14" s="129">
        <v>0</v>
      </c>
      <c r="L14" s="129">
        <v>0</v>
      </c>
      <c r="M14" s="129">
        <v>0</v>
      </c>
      <c r="N14" s="129">
        <v>0</v>
      </c>
      <c r="O14" s="129">
        <v>0</v>
      </c>
      <c r="P14" s="129">
        <v>0</v>
      </c>
      <c r="Q14" s="130">
        <f>VLOOKUP(C14,Dorsales!A:L,4,FALSE)</f>
        <v>0</v>
      </c>
      <c r="S14" s="62">
        <f t="shared" si="0"/>
        <v>0</v>
      </c>
    </row>
    <row r="15" spans="1:19">
      <c r="A15" s="122">
        <v>11</v>
      </c>
      <c r="B15" s="127">
        <f>VLOOKUP(C15,Dorsales!A:I,2,FALSE)</f>
        <v>0</v>
      </c>
      <c r="C15" s="128">
        <v>11</v>
      </c>
      <c r="D15" s="129">
        <v>0</v>
      </c>
      <c r="E15" s="129">
        <v>0</v>
      </c>
      <c r="F15" s="129">
        <v>0</v>
      </c>
      <c r="G15" s="129">
        <v>0</v>
      </c>
      <c r="H15" s="129">
        <v>0</v>
      </c>
      <c r="I15" s="129">
        <v>0</v>
      </c>
      <c r="J15" s="129">
        <v>0</v>
      </c>
      <c r="K15" s="129">
        <v>0</v>
      </c>
      <c r="L15" s="129">
        <v>0</v>
      </c>
      <c r="M15" s="129">
        <v>0</v>
      </c>
      <c r="N15" s="129">
        <v>0</v>
      </c>
      <c r="O15" s="129">
        <v>0</v>
      </c>
      <c r="P15" s="129">
        <v>0</v>
      </c>
      <c r="Q15" s="130">
        <f>VLOOKUP(C15,Dorsales!A:L,4,FALSE)</f>
        <v>0</v>
      </c>
      <c r="S15" s="62">
        <f t="shared" si="0"/>
        <v>0</v>
      </c>
    </row>
    <row r="16" spans="1:19">
      <c r="A16" s="122">
        <v>12</v>
      </c>
      <c r="B16" s="127">
        <f>VLOOKUP(C16,Dorsales!A:I,2,FALSE)</f>
        <v>0</v>
      </c>
      <c r="C16" s="128">
        <v>12</v>
      </c>
      <c r="D16" s="129">
        <v>0</v>
      </c>
      <c r="E16" s="129">
        <v>0</v>
      </c>
      <c r="F16" s="129">
        <v>0</v>
      </c>
      <c r="G16" s="129">
        <v>0</v>
      </c>
      <c r="H16" s="129">
        <v>0</v>
      </c>
      <c r="I16" s="129">
        <v>0</v>
      </c>
      <c r="J16" s="129">
        <v>0</v>
      </c>
      <c r="K16" s="129">
        <v>0</v>
      </c>
      <c r="L16" s="129">
        <v>0</v>
      </c>
      <c r="M16" s="129">
        <v>0</v>
      </c>
      <c r="N16" s="129">
        <v>0</v>
      </c>
      <c r="O16" s="129">
        <v>0</v>
      </c>
      <c r="P16" s="129">
        <v>0</v>
      </c>
      <c r="Q16" s="130">
        <f>VLOOKUP(C16,Dorsales!A:L,4,FALSE)</f>
        <v>0</v>
      </c>
      <c r="S16" s="62">
        <f t="shared" si="0"/>
        <v>0</v>
      </c>
    </row>
    <row r="17" spans="1:19">
      <c r="A17" s="122">
        <v>13</v>
      </c>
      <c r="B17" s="127">
        <f>VLOOKUP(C17,Dorsales!A:I,2,FALSE)</f>
        <v>0</v>
      </c>
      <c r="C17" s="128">
        <v>13</v>
      </c>
      <c r="D17" s="129">
        <v>0</v>
      </c>
      <c r="E17" s="129">
        <v>0</v>
      </c>
      <c r="F17" s="129">
        <v>0</v>
      </c>
      <c r="G17" s="129">
        <v>0</v>
      </c>
      <c r="H17" s="129">
        <v>0</v>
      </c>
      <c r="I17" s="129">
        <v>0</v>
      </c>
      <c r="J17" s="129">
        <v>0</v>
      </c>
      <c r="K17" s="129">
        <v>0</v>
      </c>
      <c r="L17" s="129">
        <v>0</v>
      </c>
      <c r="M17" s="129">
        <v>0</v>
      </c>
      <c r="N17" s="129">
        <v>0</v>
      </c>
      <c r="O17" s="129">
        <v>0</v>
      </c>
      <c r="P17" s="129">
        <v>0</v>
      </c>
      <c r="Q17" s="130">
        <f>VLOOKUP(C17,Dorsales!A:L,4,FALSE)</f>
        <v>0</v>
      </c>
      <c r="S17" s="62">
        <f t="shared" si="0"/>
        <v>0</v>
      </c>
    </row>
    <row r="18" spans="1:19">
      <c r="A18" s="122">
        <v>14</v>
      </c>
      <c r="B18" s="127">
        <f>VLOOKUP(C18,Dorsales!A:I,2,FALSE)</f>
        <v>0</v>
      </c>
      <c r="C18" s="128">
        <v>14</v>
      </c>
      <c r="D18" s="129">
        <v>0</v>
      </c>
      <c r="E18" s="129">
        <v>0</v>
      </c>
      <c r="F18" s="129">
        <v>0</v>
      </c>
      <c r="G18" s="129">
        <v>0</v>
      </c>
      <c r="H18" s="129">
        <v>0</v>
      </c>
      <c r="I18" s="129">
        <v>0</v>
      </c>
      <c r="J18" s="129">
        <v>0</v>
      </c>
      <c r="K18" s="129">
        <v>0</v>
      </c>
      <c r="L18" s="129">
        <v>0</v>
      </c>
      <c r="M18" s="129">
        <v>0</v>
      </c>
      <c r="N18" s="129">
        <v>0</v>
      </c>
      <c r="O18" s="129">
        <v>0</v>
      </c>
      <c r="P18" s="129">
        <v>0</v>
      </c>
      <c r="Q18" s="131">
        <f>VLOOKUP(C18,Dorsales!A:L,4,FALSE)</f>
        <v>0</v>
      </c>
      <c r="S18" s="62">
        <f t="shared" si="0"/>
        <v>0</v>
      </c>
    </row>
    <row r="19" spans="1:19">
      <c r="A19" s="122">
        <v>15</v>
      </c>
      <c r="B19" s="127">
        <f>VLOOKUP(C19,Dorsales!A:I,2,FALSE)</f>
        <v>0</v>
      </c>
      <c r="C19" s="128">
        <v>15</v>
      </c>
      <c r="D19" s="129">
        <v>0</v>
      </c>
      <c r="E19" s="129">
        <v>0</v>
      </c>
      <c r="F19" s="129">
        <v>0</v>
      </c>
      <c r="G19" s="129">
        <v>0</v>
      </c>
      <c r="H19" s="129">
        <v>0</v>
      </c>
      <c r="I19" s="129">
        <v>0</v>
      </c>
      <c r="J19" s="129">
        <v>0</v>
      </c>
      <c r="K19" s="129">
        <v>0</v>
      </c>
      <c r="L19" s="129">
        <v>0</v>
      </c>
      <c r="M19" s="129">
        <v>0</v>
      </c>
      <c r="N19" s="129">
        <v>0</v>
      </c>
      <c r="O19" s="129">
        <v>0</v>
      </c>
      <c r="P19" s="129">
        <v>0</v>
      </c>
      <c r="Q19" s="130">
        <f>VLOOKUP(C19,Dorsales!A:L,4,FALSE)</f>
        <v>0</v>
      </c>
      <c r="S19" s="62">
        <f t="shared" si="0"/>
        <v>0</v>
      </c>
    </row>
    <row r="20" spans="1:19">
      <c r="A20" s="122">
        <v>16</v>
      </c>
      <c r="B20" s="127">
        <f>VLOOKUP(C20,Dorsales!A:I,2,FALSE)</f>
        <v>0</v>
      </c>
      <c r="C20" s="128">
        <v>16</v>
      </c>
      <c r="D20" s="129">
        <v>0</v>
      </c>
      <c r="E20" s="129">
        <v>0</v>
      </c>
      <c r="F20" s="129">
        <v>0</v>
      </c>
      <c r="G20" s="129">
        <v>0</v>
      </c>
      <c r="H20" s="129">
        <v>0</v>
      </c>
      <c r="I20" s="129">
        <v>0</v>
      </c>
      <c r="J20" s="129">
        <v>0</v>
      </c>
      <c r="K20" s="129">
        <v>0</v>
      </c>
      <c r="L20" s="129">
        <v>0</v>
      </c>
      <c r="M20" s="129">
        <v>0</v>
      </c>
      <c r="N20" s="129">
        <v>0</v>
      </c>
      <c r="O20" s="129">
        <v>0</v>
      </c>
      <c r="P20" s="129">
        <v>0</v>
      </c>
      <c r="Q20" s="131">
        <f>VLOOKUP(C20,Dorsales!A:L,4,FALSE)</f>
        <v>0</v>
      </c>
      <c r="S20" s="62">
        <f t="shared" si="0"/>
        <v>0</v>
      </c>
    </row>
    <row r="21" spans="1:19">
      <c r="A21" s="122">
        <v>17</v>
      </c>
      <c r="B21" s="127">
        <f>VLOOKUP(C21,Dorsales!A:I,2,FALSE)</f>
        <v>0</v>
      </c>
      <c r="C21" s="128">
        <v>17</v>
      </c>
      <c r="D21" s="129">
        <v>0</v>
      </c>
      <c r="E21" s="129">
        <v>0</v>
      </c>
      <c r="F21" s="129">
        <v>0</v>
      </c>
      <c r="G21" s="129">
        <v>0</v>
      </c>
      <c r="H21" s="129">
        <v>0</v>
      </c>
      <c r="I21" s="129">
        <v>0</v>
      </c>
      <c r="J21" s="129">
        <v>0</v>
      </c>
      <c r="K21" s="129">
        <v>0</v>
      </c>
      <c r="L21" s="129">
        <v>0</v>
      </c>
      <c r="M21" s="129">
        <v>0</v>
      </c>
      <c r="N21" s="129">
        <v>0</v>
      </c>
      <c r="O21" s="129">
        <v>0</v>
      </c>
      <c r="P21" s="129">
        <v>0</v>
      </c>
      <c r="Q21" s="131">
        <f>VLOOKUP(C21,Dorsales!A:L,4,FALSE)</f>
        <v>0</v>
      </c>
      <c r="S21" s="62">
        <f t="shared" si="0"/>
        <v>0</v>
      </c>
    </row>
    <row r="22" spans="1:19">
      <c r="A22" s="122">
        <v>18</v>
      </c>
      <c r="B22" s="127">
        <f>VLOOKUP(C22,Dorsales!A:I,2,FALSE)</f>
        <v>0</v>
      </c>
      <c r="C22" s="128">
        <v>18</v>
      </c>
      <c r="D22" s="129">
        <v>0</v>
      </c>
      <c r="E22" s="129">
        <v>0</v>
      </c>
      <c r="F22" s="129">
        <v>0</v>
      </c>
      <c r="G22" s="129">
        <v>0</v>
      </c>
      <c r="H22" s="129">
        <v>0</v>
      </c>
      <c r="I22" s="129">
        <v>0</v>
      </c>
      <c r="J22" s="129">
        <v>0</v>
      </c>
      <c r="K22" s="129">
        <v>0</v>
      </c>
      <c r="L22" s="129">
        <v>0</v>
      </c>
      <c r="M22" s="129">
        <v>0</v>
      </c>
      <c r="N22" s="129">
        <v>0</v>
      </c>
      <c r="O22" s="129">
        <v>0</v>
      </c>
      <c r="P22" s="129">
        <v>0</v>
      </c>
      <c r="Q22" s="131">
        <f>VLOOKUP(C22,Dorsales!A:L,4,FALSE)</f>
        <v>0</v>
      </c>
      <c r="S22" s="62">
        <f t="shared" si="0"/>
        <v>0</v>
      </c>
    </row>
    <row r="23" spans="1:19">
      <c r="A23" s="122">
        <v>19</v>
      </c>
      <c r="B23" s="127">
        <f>VLOOKUP(C23,Dorsales!A:I,2,FALSE)</f>
        <v>0</v>
      </c>
      <c r="C23" s="128">
        <v>19</v>
      </c>
      <c r="D23" s="129">
        <v>0</v>
      </c>
      <c r="E23" s="129">
        <v>0</v>
      </c>
      <c r="F23" s="129">
        <v>0</v>
      </c>
      <c r="G23" s="129">
        <v>0</v>
      </c>
      <c r="H23" s="129">
        <v>0</v>
      </c>
      <c r="I23" s="129">
        <v>0</v>
      </c>
      <c r="J23" s="129">
        <v>0</v>
      </c>
      <c r="K23" s="129">
        <v>0</v>
      </c>
      <c r="L23" s="129">
        <v>0</v>
      </c>
      <c r="M23" s="129">
        <v>0</v>
      </c>
      <c r="N23" s="129">
        <v>0</v>
      </c>
      <c r="O23" s="129">
        <v>0</v>
      </c>
      <c r="P23" s="129">
        <v>0</v>
      </c>
      <c r="Q23" s="131">
        <f>VLOOKUP(C23,Dorsales!A:L,4,FALSE)</f>
        <v>0</v>
      </c>
      <c r="S23" s="62">
        <f t="shared" si="0"/>
        <v>0</v>
      </c>
    </row>
    <row r="24" spans="1:19">
      <c r="A24" s="122">
        <v>20</v>
      </c>
      <c r="B24" s="127">
        <f>VLOOKUP(C24,Dorsales!A:I,2,FALSE)</f>
        <v>0</v>
      </c>
      <c r="C24" s="128">
        <v>20</v>
      </c>
      <c r="D24" s="129">
        <v>0</v>
      </c>
      <c r="E24" s="129">
        <v>0</v>
      </c>
      <c r="F24" s="129">
        <v>0</v>
      </c>
      <c r="G24" s="129">
        <v>0</v>
      </c>
      <c r="H24" s="129">
        <v>0</v>
      </c>
      <c r="I24" s="129">
        <v>0</v>
      </c>
      <c r="J24" s="129">
        <v>0</v>
      </c>
      <c r="K24" s="129">
        <v>0</v>
      </c>
      <c r="L24" s="129">
        <v>0</v>
      </c>
      <c r="M24" s="129">
        <v>0</v>
      </c>
      <c r="N24" s="129">
        <v>0</v>
      </c>
      <c r="O24" s="129">
        <v>0</v>
      </c>
      <c r="P24" s="129">
        <v>0</v>
      </c>
      <c r="Q24" s="131">
        <f>VLOOKUP(C24,Dorsales!A:L,4,FALSE)</f>
        <v>0</v>
      </c>
      <c r="S24" s="62">
        <f t="shared" si="0"/>
        <v>0</v>
      </c>
    </row>
    <row r="25" spans="1:19">
      <c r="A25" s="122">
        <v>21</v>
      </c>
      <c r="B25" s="127">
        <f>VLOOKUP(C25,Dorsales!A:I,2,FALSE)</f>
        <v>0</v>
      </c>
      <c r="C25" s="128">
        <v>21</v>
      </c>
      <c r="D25" s="129">
        <v>0</v>
      </c>
      <c r="E25" s="129">
        <v>0</v>
      </c>
      <c r="F25" s="129">
        <v>0</v>
      </c>
      <c r="G25" s="129">
        <v>0</v>
      </c>
      <c r="H25" s="129">
        <v>0</v>
      </c>
      <c r="I25" s="129">
        <v>0</v>
      </c>
      <c r="J25" s="129">
        <v>0</v>
      </c>
      <c r="K25" s="129">
        <v>0</v>
      </c>
      <c r="L25" s="129">
        <v>0</v>
      </c>
      <c r="M25" s="129">
        <v>0</v>
      </c>
      <c r="N25" s="129">
        <v>0</v>
      </c>
      <c r="O25" s="129">
        <v>0</v>
      </c>
      <c r="P25" s="129">
        <v>0</v>
      </c>
      <c r="Q25" s="131">
        <f>VLOOKUP(C25,Dorsales!A:L,4,FALSE)</f>
        <v>0</v>
      </c>
      <c r="S25" s="62">
        <f t="shared" si="0"/>
        <v>0</v>
      </c>
    </row>
    <row r="26" spans="1:19">
      <c r="A26" s="122">
        <v>22</v>
      </c>
      <c r="B26" s="127">
        <f>VLOOKUP(C26,Dorsales!A:I,2,FALSE)</f>
        <v>0</v>
      </c>
      <c r="C26" s="128">
        <v>22</v>
      </c>
      <c r="D26" s="129">
        <v>0</v>
      </c>
      <c r="E26" s="129">
        <v>0</v>
      </c>
      <c r="F26" s="129">
        <v>0</v>
      </c>
      <c r="G26" s="129">
        <v>0</v>
      </c>
      <c r="H26" s="129">
        <v>0</v>
      </c>
      <c r="I26" s="129">
        <v>0</v>
      </c>
      <c r="J26" s="129">
        <v>0</v>
      </c>
      <c r="K26" s="129">
        <v>0</v>
      </c>
      <c r="L26" s="129">
        <v>0</v>
      </c>
      <c r="M26" s="129">
        <v>0</v>
      </c>
      <c r="N26" s="129">
        <v>0</v>
      </c>
      <c r="O26" s="129">
        <v>0</v>
      </c>
      <c r="P26" s="129">
        <v>0</v>
      </c>
      <c r="Q26" s="131">
        <f>VLOOKUP(C26,Dorsales!A:L,4,FALSE)</f>
        <v>0</v>
      </c>
      <c r="S26" s="62">
        <f t="shared" si="0"/>
        <v>0</v>
      </c>
    </row>
    <row r="27" spans="1:19">
      <c r="A27" s="122">
        <v>23</v>
      </c>
      <c r="B27" s="127">
        <f>VLOOKUP(C27,Dorsales!A:I,2,FALSE)</f>
        <v>0</v>
      </c>
      <c r="C27" s="128">
        <v>23</v>
      </c>
      <c r="D27" s="129">
        <v>0</v>
      </c>
      <c r="E27" s="129">
        <v>0</v>
      </c>
      <c r="F27" s="129">
        <v>0</v>
      </c>
      <c r="G27" s="129">
        <v>0</v>
      </c>
      <c r="H27" s="129">
        <v>0</v>
      </c>
      <c r="I27" s="129">
        <v>0</v>
      </c>
      <c r="J27" s="129">
        <v>0</v>
      </c>
      <c r="K27" s="129">
        <v>0</v>
      </c>
      <c r="L27" s="129">
        <v>0</v>
      </c>
      <c r="M27" s="129">
        <v>0</v>
      </c>
      <c r="N27" s="129">
        <v>0</v>
      </c>
      <c r="O27" s="129">
        <v>0</v>
      </c>
      <c r="P27" s="129">
        <v>0</v>
      </c>
      <c r="Q27" s="131">
        <f>VLOOKUP(C27,Dorsales!A:L,4,FALSE)</f>
        <v>0</v>
      </c>
      <c r="S27" s="62">
        <f t="shared" si="0"/>
        <v>0</v>
      </c>
    </row>
    <row r="28" spans="1:19">
      <c r="A28" s="122">
        <v>24</v>
      </c>
      <c r="B28" s="127">
        <f>VLOOKUP(C28,Dorsales!A:I,2,FALSE)</f>
        <v>0</v>
      </c>
      <c r="C28" s="128">
        <v>24</v>
      </c>
      <c r="D28" s="129">
        <v>0</v>
      </c>
      <c r="E28" s="129">
        <v>0</v>
      </c>
      <c r="F28" s="129">
        <v>0</v>
      </c>
      <c r="G28" s="129">
        <v>0</v>
      </c>
      <c r="H28" s="129">
        <v>0</v>
      </c>
      <c r="I28" s="129">
        <v>0</v>
      </c>
      <c r="J28" s="129">
        <v>0</v>
      </c>
      <c r="K28" s="129">
        <v>0</v>
      </c>
      <c r="L28" s="129">
        <v>0</v>
      </c>
      <c r="M28" s="129">
        <v>0</v>
      </c>
      <c r="N28" s="129">
        <v>0</v>
      </c>
      <c r="O28" s="129">
        <v>0</v>
      </c>
      <c r="P28" s="129">
        <v>0</v>
      </c>
      <c r="Q28" s="131">
        <f>VLOOKUP(C28,Dorsales!A:L,4,FALSE)</f>
        <v>0</v>
      </c>
      <c r="S28" s="62">
        <f t="shared" si="0"/>
        <v>0</v>
      </c>
    </row>
    <row r="29" spans="1:19">
      <c r="A29" s="122">
        <v>25</v>
      </c>
      <c r="B29" s="127">
        <f>VLOOKUP(C29,Dorsales!A:I,2,FALSE)</f>
        <v>0</v>
      </c>
      <c r="C29" s="128">
        <v>25</v>
      </c>
      <c r="D29" s="129">
        <v>0</v>
      </c>
      <c r="E29" s="129">
        <v>0</v>
      </c>
      <c r="F29" s="129">
        <v>0</v>
      </c>
      <c r="G29" s="129">
        <v>0</v>
      </c>
      <c r="H29" s="129">
        <v>0</v>
      </c>
      <c r="I29" s="129">
        <v>0</v>
      </c>
      <c r="J29" s="129">
        <v>0</v>
      </c>
      <c r="K29" s="129">
        <v>0</v>
      </c>
      <c r="L29" s="129">
        <v>0</v>
      </c>
      <c r="M29" s="129">
        <v>0</v>
      </c>
      <c r="N29" s="129">
        <v>0</v>
      </c>
      <c r="O29" s="129">
        <v>0</v>
      </c>
      <c r="P29" s="129">
        <v>0</v>
      </c>
      <c r="Q29" s="131">
        <f>VLOOKUP(C29,Dorsales!A:L,4,FALSE)</f>
        <v>0</v>
      </c>
      <c r="S29" s="62">
        <f t="shared" si="0"/>
        <v>0</v>
      </c>
    </row>
    <row r="30" spans="1:19">
      <c r="A30" s="122">
        <v>26</v>
      </c>
      <c r="B30" s="127">
        <f>VLOOKUP(C30,Dorsales!A:I,2,FALSE)</f>
        <v>0</v>
      </c>
      <c r="C30" s="128">
        <v>26</v>
      </c>
      <c r="D30" s="129">
        <v>0</v>
      </c>
      <c r="E30" s="129">
        <v>0</v>
      </c>
      <c r="F30" s="129">
        <v>0</v>
      </c>
      <c r="G30" s="129">
        <v>0</v>
      </c>
      <c r="H30" s="129">
        <v>0</v>
      </c>
      <c r="I30" s="129">
        <v>0</v>
      </c>
      <c r="J30" s="129">
        <v>0</v>
      </c>
      <c r="K30" s="129">
        <v>0</v>
      </c>
      <c r="L30" s="129">
        <v>0</v>
      </c>
      <c r="M30" s="129">
        <v>0</v>
      </c>
      <c r="N30" s="129">
        <v>0</v>
      </c>
      <c r="O30" s="129">
        <v>0</v>
      </c>
      <c r="P30" s="129">
        <v>0</v>
      </c>
      <c r="Q30" s="131">
        <f>VLOOKUP(C30,Dorsales!A:L,4,FALSE)</f>
        <v>0</v>
      </c>
      <c r="S30" s="66">
        <f t="shared" si="0"/>
        <v>0</v>
      </c>
    </row>
    <row r="31" spans="1:19">
      <c r="A31" s="122">
        <v>27</v>
      </c>
      <c r="B31" s="127">
        <f>VLOOKUP(C31,Dorsales!A:I,2,FALSE)</f>
        <v>0</v>
      </c>
      <c r="C31" s="128">
        <v>27</v>
      </c>
      <c r="D31" s="129">
        <v>0</v>
      </c>
      <c r="E31" s="129">
        <v>0</v>
      </c>
      <c r="F31" s="129">
        <v>0</v>
      </c>
      <c r="G31" s="129">
        <v>0</v>
      </c>
      <c r="H31" s="129">
        <v>0</v>
      </c>
      <c r="I31" s="129">
        <v>0</v>
      </c>
      <c r="J31" s="129">
        <v>0</v>
      </c>
      <c r="K31" s="129">
        <v>0</v>
      </c>
      <c r="L31" s="129">
        <v>0</v>
      </c>
      <c r="M31" s="129">
        <v>0</v>
      </c>
      <c r="N31" s="129">
        <v>0</v>
      </c>
      <c r="O31" s="129">
        <v>0</v>
      </c>
      <c r="P31" s="129">
        <v>0</v>
      </c>
      <c r="Q31" s="131">
        <f>VLOOKUP(C31,Dorsales!A:L,4,FALSE)</f>
        <v>0</v>
      </c>
      <c r="S31" s="66">
        <f t="shared" si="0"/>
        <v>0</v>
      </c>
    </row>
    <row r="32" spans="1:19">
      <c r="A32" s="122">
        <v>28</v>
      </c>
      <c r="B32" s="127">
        <f>VLOOKUP(C32,Dorsales!A:I,2,FALSE)</f>
        <v>0</v>
      </c>
      <c r="C32" s="128">
        <v>28</v>
      </c>
      <c r="D32" s="129">
        <v>0</v>
      </c>
      <c r="E32" s="129">
        <v>0</v>
      </c>
      <c r="F32" s="129">
        <v>0</v>
      </c>
      <c r="G32" s="129">
        <v>0</v>
      </c>
      <c r="H32" s="129">
        <v>0</v>
      </c>
      <c r="I32" s="129">
        <v>0</v>
      </c>
      <c r="J32" s="129">
        <v>0</v>
      </c>
      <c r="K32" s="129">
        <v>0</v>
      </c>
      <c r="L32" s="129">
        <v>0</v>
      </c>
      <c r="M32" s="129">
        <v>0</v>
      </c>
      <c r="N32" s="129">
        <v>0</v>
      </c>
      <c r="O32" s="129">
        <v>0</v>
      </c>
      <c r="P32" s="129">
        <v>0</v>
      </c>
      <c r="Q32" s="131">
        <f>VLOOKUP(C32,Dorsales!A:L,4,FALSE)</f>
        <v>0</v>
      </c>
      <c r="S32" s="66">
        <f t="shared" si="0"/>
        <v>0</v>
      </c>
    </row>
    <row r="33" spans="1:19">
      <c r="A33" s="122">
        <v>29</v>
      </c>
      <c r="B33" s="127">
        <f>VLOOKUP(C33,Dorsales!A:I,2,FALSE)</f>
        <v>0</v>
      </c>
      <c r="C33" s="128">
        <v>29</v>
      </c>
      <c r="D33" s="129">
        <v>0</v>
      </c>
      <c r="E33" s="129">
        <v>0</v>
      </c>
      <c r="F33" s="129">
        <v>0</v>
      </c>
      <c r="G33" s="129">
        <v>0</v>
      </c>
      <c r="H33" s="129">
        <v>0</v>
      </c>
      <c r="I33" s="129">
        <v>0</v>
      </c>
      <c r="J33" s="129">
        <v>0</v>
      </c>
      <c r="K33" s="129">
        <v>0</v>
      </c>
      <c r="L33" s="129">
        <v>0</v>
      </c>
      <c r="M33" s="129">
        <v>0</v>
      </c>
      <c r="N33" s="129">
        <v>0</v>
      </c>
      <c r="O33" s="129">
        <v>0</v>
      </c>
      <c r="P33" s="129">
        <v>0</v>
      </c>
      <c r="Q33" s="131">
        <f>VLOOKUP(C33,Dorsales!A:L,4,FALSE)</f>
        <v>0</v>
      </c>
      <c r="S33" s="66">
        <f t="shared" si="0"/>
        <v>0</v>
      </c>
    </row>
    <row r="34" spans="1:19">
      <c r="A34" s="122">
        <v>30</v>
      </c>
      <c r="B34" s="127" t="str">
        <f>VLOOKUP(C34,Dorsales!A:I,2,FALSE)</f>
        <v xml:space="preserve"> </v>
      </c>
      <c r="C34" s="128">
        <v>30</v>
      </c>
      <c r="D34" s="129">
        <v>0</v>
      </c>
      <c r="E34" s="129">
        <v>0</v>
      </c>
      <c r="F34" s="129">
        <v>0</v>
      </c>
      <c r="G34" s="129">
        <v>0</v>
      </c>
      <c r="H34" s="129">
        <v>0</v>
      </c>
      <c r="I34" s="129">
        <v>0</v>
      </c>
      <c r="J34" s="129">
        <v>0</v>
      </c>
      <c r="K34" s="129">
        <v>0</v>
      </c>
      <c r="L34" s="129">
        <v>0</v>
      </c>
      <c r="M34" s="129">
        <v>0</v>
      </c>
      <c r="N34" s="129">
        <v>0</v>
      </c>
      <c r="O34" s="129">
        <v>0</v>
      </c>
      <c r="P34" s="129">
        <v>0</v>
      </c>
      <c r="Q34" s="131" t="str">
        <f>VLOOKUP(C34,Dorsales!A:L,4,FALSE)</f>
        <v xml:space="preserve"> </v>
      </c>
      <c r="S34" s="66">
        <f t="shared" si="0"/>
        <v>0</v>
      </c>
    </row>
    <row r="35" spans="1:19">
      <c r="A35" s="122">
        <v>31</v>
      </c>
      <c r="B35" s="127" t="str">
        <f>VLOOKUP(C35,Dorsales!A:I,2,FALSE)</f>
        <v xml:space="preserve"> </v>
      </c>
      <c r="C35" s="128">
        <v>31</v>
      </c>
      <c r="D35" s="129">
        <v>0</v>
      </c>
      <c r="E35" s="129">
        <v>0</v>
      </c>
      <c r="F35" s="129">
        <v>0</v>
      </c>
      <c r="G35" s="129">
        <v>0</v>
      </c>
      <c r="H35" s="129">
        <v>0</v>
      </c>
      <c r="I35" s="129">
        <v>0</v>
      </c>
      <c r="J35" s="129">
        <v>0</v>
      </c>
      <c r="K35" s="129">
        <v>0</v>
      </c>
      <c r="L35" s="129">
        <v>0</v>
      </c>
      <c r="M35" s="129">
        <v>0</v>
      </c>
      <c r="N35" s="129">
        <v>0</v>
      </c>
      <c r="O35" s="129">
        <v>0</v>
      </c>
      <c r="P35" s="129">
        <v>0</v>
      </c>
      <c r="Q35" s="127" t="str">
        <f>VLOOKUP(C35,Dorsales!A:L,4,FALSE)</f>
        <v xml:space="preserve"> </v>
      </c>
      <c r="S35" s="66">
        <f t="shared" si="0"/>
        <v>0</v>
      </c>
    </row>
    <row r="36" spans="1:19">
      <c r="A36" s="122">
        <v>32</v>
      </c>
      <c r="B36" s="127" t="str">
        <f>VLOOKUP(C36,Dorsales!A:I,2,FALSE)</f>
        <v xml:space="preserve"> </v>
      </c>
      <c r="C36" s="128">
        <v>32</v>
      </c>
      <c r="D36" s="129">
        <v>0</v>
      </c>
      <c r="E36" s="129">
        <v>0</v>
      </c>
      <c r="F36" s="129">
        <v>0</v>
      </c>
      <c r="G36" s="129">
        <v>0</v>
      </c>
      <c r="H36" s="129">
        <v>0</v>
      </c>
      <c r="I36" s="129">
        <v>0</v>
      </c>
      <c r="J36" s="129">
        <v>0</v>
      </c>
      <c r="K36" s="129">
        <v>0</v>
      </c>
      <c r="L36" s="129">
        <v>0</v>
      </c>
      <c r="M36" s="129">
        <v>0</v>
      </c>
      <c r="N36" s="129">
        <v>0</v>
      </c>
      <c r="O36" s="129">
        <v>0</v>
      </c>
      <c r="P36" s="129">
        <v>0</v>
      </c>
      <c r="Q36" s="127" t="str">
        <f>VLOOKUP(C36,Dorsales!A:L,4,FALSE)</f>
        <v xml:space="preserve"> </v>
      </c>
      <c r="S36" s="66">
        <f t="shared" si="0"/>
        <v>0</v>
      </c>
    </row>
    <row r="37" spans="1:19">
      <c r="A37" s="122">
        <v>33</v>
      </c>
      <c r="B37" s="127" t="str">
        <f>VLOOKUP(C37,Dorsales!A:I,2,FALSE)</f>
        <v xml:space="preserve"> </v>
      </c>
      <c r="C37" s="128">
        <v>33</v>
      </c>
      <c r="D37" s="129">
        <v>0</v>
      </c>
      <c r="E37" s="129">
        <v>0</v>
      </c>
      <c r="F37" s="129">
        <v>0</v>
      </c>
      <c r="G37" s="129">
        <v>0</v>
      </c>
      <c r="H37" s="129">
        <v>0</v>
      </c>
      <c r="I37" s="129">
        <v>0</v>
      </c>
      <c r="J37" s="129">
        <v>0</v>
      </c>
      <c r="K37" s="129">
        <v>0</v>
      </c>
      <c r="L37" s="129">
        <v>0</v>
      </c>
      <c r="M37" s="129">
        <v>0</v>
      </c>
      <c r="N37" s="129">
        <v>0</v>
      </c>
      <c r="O37" s="129">
        <v>0</v>
      </c>
      <c r="P37" s="129">
        <v>0</v>
      </c>
      <c r="Q37" s="127" t="str">
        <f>VLOOKUP(C37,Dorsales!A:L,4,FALSE)</f>
        <v xml:space="preserve"> </v>
      </c>
      <c r="S37" s="66">
        <f t="shared" si="0"/>
        <v>0</v>
      </c>
    </row>
    <row r="38" spans="1:19">
      <c r="A38" s="122">
        <v>34</v>
      </c>
      <c r="B38" s="127" t="str">
        <f>VLOOKUP(C38,Dorsales!A:I,2,FALSE)</f>
        <v xml:space="preserve"> </v>
      </c>
      <c r="C38" s="128">
        <v>34</v>
      </c>
      <c r="D38" s="129">
        <v>0</v>
      </c>
      <c r="E38" s="129">
        <v>0</v>
      </c>
      <c r="F38" s="129">
        <v>0</v>
      </c>
      <c r="G38" s="129">
        <v>0</v>
      </c>
      <c r="H38" s="129">
        <v>0</v>
      </c>
      <c r="I38" s="129">
        <v>0</v>
      </c>
      <c r="J38" s="129">
        <v>0</v>
      </c>
      <c r="K38" s="129">
        <v>0</v>
      </c>
      <c r="L38" s="129">
        <v>0</v>
      </c>
      <c r="M38" s="129">
        <v>0</v>
      </c>
      <c r="N38" s="129">
        <v>0</v>
      </c>
      <c r="O38" s="129">
        <v>0</v>
      </c>
      <c r="P38" s="129">
        <v>0</v>
      </c>
      <c r="Q38" s="127" t="str">
        <f>VLOOKUP(C38,Dorsales!A:L,4,FALSE)</f>
        <v xml:space="preserve"> </v>
      </c>
      <c r="S38" s="66">
        <f t="shared" si="0"/>
        <v>0</v>
      </c>
    </row>
    <row r="39" spans="1:19">
      <c r="A39" s="122">
        <v>35</v>
      </c>
      <c r="B39" s="127" t="str">
        <f>VLOOKUP(C39,Dorsales!A:I,2,FALSE)</f>
        <v xml:space="preserve"> </v>
      </c>
      <c r="C39" s="128">
        <v>35</v>
      </c>
      <c r="D39" s="129">
        <v>0</v>
      </c>
      <c r="E39" s="129">
        <v>0</v>
      </c>
      <c r="F39" s="129">
        <v>0</v>
      </c>
      <c r="G39" s="129">
        <v>0</v>
      </c>
      <c r="H39" s="129">
        <v>0</v>
      </c>
      <c r="I39" s="129">
        <v>0</v>
      </c>
      <c r="J39" s="129">
        <v>0</v>
      </c>
      <c r="K39" s="129">
        <v>0</v>
      </c>
      <c r="L39" s="129">
        <v>0</v>
      </c>
      <c r="M39" s="129">
        <v>0</v>
      </c>
      <c r="N39" s="129">
        <v>0</v>
      </c>
      <c r="O39" s="129">
        <v>0</v>
      </c>
      <c r="P39" s="129">
        <v>0</v>
      </c>
      <c r="Q39" s="127" t="str">
        <f>VLOOKUP(C39,Dorsales!A:L,4,FALSE)</f>
        <v xml:space="preserve"> </v>
      </c>
      <c r="S39" s="66">
        <f t="shared" si="0"/>
        <v>0</v>
      </c>
    </row>
    <row r="40" spans="1:19">
      <c r="A40" s="122">
        <v>36</v>
      </c>
      <c r="B40" s="127" t="str">
        <f>VLOOKUP(C40,Dorsales!A:I,2,FALSE)</f>
        <v xml:space="preserve"> </v>
      </c>
      <c r="C40" s="128">
        <v>36</v>
      </c>
      <c r="D40" s="129">
        <v>0</v>
      </c>
      <c r="E40" s="129">
        <v>0</v>
      </c>
      <c r="F40" s="129">
        <v>0</v>
      </c>
      <c r="G40" s="129">
        <v>0</v>
      </c>
      <c r="H40" s="129">
        <v>0</v>
      </c>
      <c r="I40" s="129">
        <v>0</v>
      </c>
      <c r="J40" s="129">
        <v>0</v>
      </c>
      <c r="K40" s="129">
        <v>0</v>
      </c>
      <c r="L40" s="129">
        <v>0</v>
      </c>
      <c r="M40" s="129">
        <v>0</v>
      </c>
      <c r="N40" s="129">
        <v>0</v>
      </c>
      <c r="O40" s="129">
        <v>0</v>
      </c>
      <c r="P40" s="129">
        <v>0</v>
      </c>
      <c r="Q40" s="127" t="str">
        <f>VLOOKUP(C40,Dorsales!A:L,4,FALSE)</f>
        <v xml:space="preserve"> </v>
      </c>
      <c r="S40" s="66">
        <f t="shared" si="0"/>
        <v>0</v>
      </c>
    </row>
    <row r="41" spans="1:19">
      <c r="A41" s="122">
        <v>37</v>
      </c>
      <c r="B41" s="127" t="str">
        <f>VLOOKUP(C41,Dorsales!A:I,2,FALSE)</f>
        <v xml:space="preserve"> </v>
      </c>
      <c r="C41" s="128">
        <v>37</v>
      </c>
      <c r="D41" s="129">
        <v>0</v>
      </c>
      <c r="E41" s="129">
        <v>0</v>
      </c>
      <c r="F41" s="129">
        <v>0</v>
      </c>
      <c r="G41" s="129">
        <v>0</v>
      </c>
      <c r="H41" s="129">
        <v>0</v>
      </c>
      <c r="I41" s="129">
        <v>0</v>
      </c>
      <c r="J41" s="129">
        <v>0</v>
      </c>
      <c r="K41" s="129">
        <v>0</v>
      </c>
      <c r="L41" s="129">
        <v>0</v>
      </c>
      <c r="M41" s="129">
        <v>0</v>
      </c>
      <c r="N41" s="129">
        <v>0</v>
      </c>
      <c r="O41" s="129">
        <v>0</v>
      </c>
      <c r="P41" s="129">
        <v>0</v>
      </c>
      <c r="Q41" s="127" t="str">
        <f>VLOOKUP(C41,Dorsales!A:L,4,FALSE)</f>
        <v xml:space="preserve"> </v>
      </c>
      <c r="S41" s="66">
        <f t="shared" si="0"/>
        <v>0</v>
      </c>
    </row>
    <row r="42" spans="1:19">
      <c r="A42" s="122">
        <v>38</v>
      </c>
      <c r="B42" s="127" t="str">
        <f>VLOOKUP(C42,Dorsales!A:I,2,FALSE)</f>
        <v xml:space="preserve"> </v>
      </c>
      <c r="C42" s="128">
        <v>38</v>
      </c>
      <c r="D42" s="129">
        <v>0</v>
      </c>
      <c r="E42" s="129">
        <v>0</v>
      </c>
      <c r="F42" s="129">
        <v>0</v>
      </c>
      <c r="G42" s="129">
        <v>0</v>
      </c>
      <c r="H42" s="129">
        <v>0</v>
      </c>
      <c r="I42" s="129">
        <v>0</v>
      </c>
      <c r="J42" s="129">
        <v>0</v>
      </c>
      <c r="K42" s="129">
        <v>0</v>
      </c>
      <c r="L42" s="129">
        <v>0</v>
      </c>
      <c r="M42" s="129">
        <v>0</v>
      </c>
      <c r="N42" s="129">
        <v>0</v>
      </c>
      <c r="O42" s="129">
        <v>0</v>
      </c>
      <c r="P42" s="129">
        <v>0</v>
      </c>
      <c r="Q42" s="127" t="str">
        <f>VLOOKUP(C42,Dorsales!A:L,4,FALSE)</f>
        <v xml:space="preserve"> </v>
      </c>
      <c r="S42" s="66">
        <f t="shared" si="0"/>
        <v>0</v>
      </c>
    </row>
    <row r="43" spans="1:19">
      <c r="A43" s="122">
        <v>39</v>
      </c>
      <c r="B43" s="127" t="str">
        <f>VLOOKUP(C43,Dorsales!A:I,2,FALSE)</f>
        <v xml:space="preserve"> </v>
      </c>
      <c r="C43" s="128">
        <v>39</v>
      </c>
      <c r="D43" s="129">
        <v>0</v>
      </c>
      <c r="E43" s="129">
        <v>0</v>
      </c>
      <c r="F43" s="129">
        <v>0</v>
      </c>
      <c r="G43" s="129">
        <v>0</v>
      </c>
      <c r="H43" s="129">
        <v>0</v>
      </c>
      <c r="I43" s="129">
        <v>0</v>
      </c>
      <c r="J43" s="129">
        <v>0</v>
      </c>
      <c r="K43" s="129">
        <v>0</v>
      </c>
      <c r="L43" s="129">
        <v>0</v>
      </c>
      <c r="M43" s="129">
        <v>0</v>
      </c>
      <c r="N43" s="129">
        <v>0</v>
      </c>
      <c r="O43" s="129">
        <v>0</v>
      </c>
      <c r="P43" s="129">
        <v>0</v>
      </c>
      <c r="Q43" s="127" t="str">
        <f>VLOOKUP(C43,Dorsales!A:L,4,FALSE)</f>
        <v xml:space="preserve"> </v>
      </c>
      <c r="S43" s="66">
        <f t="shared" si="0"/>
        <v>0</v>
      </c>
    </row>
    <row r="44" spans="1:19">
      <c r="A44" s="122">
        <v>40</v>
      </c>
      <c r="B44" s="127" t="str">
        <f>VLOOKUP(C44,Dorsales!A:I,2,FALSE)</f>
        <v xml:space="preserve"> </v>
      </c>
      <c r="C44" s="128">
        <v>40</v>
      </c>
      <c r="D44" s="129">
        <v>0</v>
      </c>
      <c r="E44" s="129">
        <v>0</v>
      </c>
      <c r="F44" s="129">
        <v>0</v>
      </c>
      <c r="G44" s="129">
        <v>0</v>
      </c>
      <c r="H44" s="129">
        <v>0</v>
      </c>
      <c r="I44" s="129">
        <v>0</v>
      </c>
      <c r="J44" s="129">
        <v>0</v>
      </c>
      <c r="K44" s="129">
        <v>0</v>
      </c>
      <c r="L44" s="129">
        <v>0</v>
      </c>
      <c r="M44" s="129">
        <v>0</v>
      </c>
      <c r="N44" s="129">
        <v>0</v>
      </c>
      <c r="O44" s="129">
        <v>0</v>
      </c>
      <c r="P44" s="129">
        <v>0</v>
      </c>
      <c r="Q44" s="127" t="str">
        <f>VLOOKUP(C44,Dorsales!A:L,4,FALSE)</f>
        <v xml:space="preserve"> </v>
      </c>
      <c r="S44" s="66">
        <f t="shared" si="0"/>
        <v>0</v>
      </c>
    </row>
    <row r="45" spans="1:19">
      <c r="B45" s="37"/>
      <c r="C45" s="128"/>
      <c r="D45" s="132"/>
      <c r="E45" s="132"/>
      <c r="F45" s="132"/>
      <c r="G45" s="132"/>
      <c r="H45" s="132"/>
      <c r="I45" s="132"/>
      <c r="J45" s="132"/>
      <c r="K45" s="132"/>
      <c r="L45" s="132"/>
      <c r="M45" s="132"/>
      <c r="N45" s="132"/>
      <c r="O45" s="132"/>
      <c r="P45" s="132"/>
      <c r="Q45" s="37"/>
    </row>
    <row r="46" spans="1:19" ht="12.15" customHeight="1">
      <c r="B46" s="37"/>
      <c r="C46" s="128"/>
      <c r="D46" s="132"/>
      <c r="E46" s="132"/>
      <c r="F46" s="132"/>
      <c r="G46" s="132"/>
      <c r="H46" s="132"/>
      <c r="I46" s="132"/>
      <c r="J46" s="132"/>
      <c r="K46" s="132"/>
      <c r="L46" s="181" t="s">
        <v>69</v>
      </c>
      <c r="M46" s="181"/>
      <c r="N46" s="181"/>
      <c r="O46" s="181"/>
      <c r="P46" s="132"/>
      <c r="Q46" s="37"/>
    </row>
    <row r="47" spans="1:19">
      <c r="B47" s="173" t="s">
        <v>70</v>
      </c>
      <c r="C47" s="173"/>
      <c r="D47" s="173"/>
      <c r="E47" s="173"/>
      <c r="F47" s="173"/>
      <c r="G47" s="173"/>
      <c r="H47" s="173"/>
      <c r="I47" s="173"/>
      <c r="J47" s="132"/>
      <c r="K47" s="132"/>
      <c r="L47" s="181"/>
      <c r="M47" s="181"/>
      <c r="N47" s="181"/>
      <c r="O47" s="181"/>
      <c r="P47" s="132"/>
    </row>
    <row r="48" spans="1:19">
      <c r="B48" s="26"/>
      <c r="C48" s="128"/>
      <c r="D48" s="132"/>
      <c r="E48" s="132"/>
      <c r="F48" s="132"/>
      <c r="G48" s="132"/>
      <c r="H48" s="132"/>
      <c r="I48" s="132"/>
      <c r="J48" s="132"/>
      <c r="K48" s="132"/>
      <c r="L48" s="181"/>
      <c r="M48" s="181"/>
      <c r="N48" s="181"/>
      <c r="O48" s="181"/>
      <c r="P48" s="132"/>
    </row>
    <row r="49" spans="2:16">
      <c r="B49" s="26"/>
      <c r="C49" s="128"/>
      <c r="D49" s="132"/>
      <c r="E49" s="132"/>
      <c r="F49" s="132"/>
      <c r="G49" s="132"/>
      <c r="H49" s="132"/>
      <c r="I49" s="132"/>
      <c r="J49" s="132"/>
      <c r="K49" s="132"/>
      <c r="L49" s="181"/>
      <c r="M49" s="181"/>
      <c r="N49" s="181"/>
      <c r="O49" s="181"/>
      <c r="P49" s="132"/>
    </row>
    <row r="50" spans="2:16">
      <c r="B50" s="26"/>
      <c r="C50" s="128"/>
      <c r="D50" s="132"/>
      <c r="E50" s="132"/>
      <c r="F50" s="132"/>
      <c r="G50" s="132"/>
      <c r="H50" s="132"/>
      <c r="I50" s="132"/>
      <c r="J50" s="132"/>
      <c r="K50" s="132"/>
      <c r="L50" s="181"/>
      <c r="M50" s="181"/>
      <c r="N50" s="181"/>
      <c r="O50" s="181"/>
      <c r="P50" s="132"/>
    </row>
    <row r="51" spans="2:16">
      <c r="B51" s="26"/>
      <c r="C51" s="128"/>
      <c r="D51" s="132"/>
      <c r="E51" s="132"/>
      <c r="F51" s="132"/>
      <c r="G51" s="132"/>
      <c r="H51" s="132"/>
      <c r="I51" s="132"/>
      <c r="J51" s="132"/>
      <c r="K51" s="132"/>
      <c r="L51" s="132"/>
      <c r="M51" s="132"/>
      <c r="N51" s="132"/>
      <c r="O51" s="132"/>
      <c r="P51" s="132"/>
    </row>
    <row r="52" spans="2:16">
      <c r="B52" s="26"/>
      <c r="C52" s="128"/>
      <c r="D52" s="132"/>
      <c r="E52" s="132"/>
      <c r="F52" s="132"/>
      <c r="G52" s="132"/>
      <c r="H52" s="132"/>
      <c r="I52" s="132"/>
      <c r="J52" s="132"/>
      <c r="K52" s="132"/>
      <c r="L52" s="132"/>
      <c r="M52" s="132"/>
      <c r="N52" s="132"/>
      <c r="O52" s="132"/>
      <c r="P52" s="132"/>
    </row>
  </sheetData>
  <sheetProtection selectLockedCells="1" selectUnlockedCells="1"/>
  <sortState ref="C5:P44">
    <sortCondition descending="1" ref="P5"/>
  </sortState>
  <mergeCells count="11">
    <mergeCell ref="L46:O50"/>
    <mergeCell ref="B47:I47"/>
    <mergeCell ref="A1:B1"/>
    <mergeCell ref="C1:N1"/>
    <mergeCell ref="A2:B2"/>
    <mergeCell ref="D3:E3"/>
    <mergeCell ref="F3:G3"/>
    <mergeCell ref="H3:I3"/>
    <mergeCell ref="J3:K3"/>
    <mergeCell ref="L3:M3"/>
    <mergeCell ref="N3:O3"/>
  </mergeCells>
  <printOptions horizontalCentered="1" verticalCentered="1"/>
  <pageMargins left="0.62986111111111109" right="0.59027777777777779" top="0.52986111111111112" bottom="0.64027777777777772" header="0.51180555555555551" footer="0.27569444444444446"/>
  <pageSetup paperSize="9" firstPageNumber="0" fitToHeight="2" orientation="landscape" horizontalDpi="300" verticalDpi="300" r:id="rId1"/>
  <headerFooter alignWithMargins="0">
    <oddFooter>&amp;R&amp;D</oddFooter>
  </headerFooter>
  <legacyDrawing r:id="rId2"/>
</worksheet>
</file>

<file path=xl/worksheets/sheet11.xml><?xml version="1.0" encoding="utf-8"?>
<worksheet xmlns="http://schemas.openxmlformats.org/spreadsheetml/2006/main" xmlns:r="http://schemas.openxmlformats.org/officeDocument/2006/relationships">
  <sheetPr codeName="Sheet10">
    <pageSetUpPr fitToPage="1"/>
  </sheetPr>
  <dimension ref="A1:O43"/>
  <sheetViews>
    <sheetView zoomScale="90" zoomScaleNormal="90" workbookViewId="0">
      <selection activeCell="B4" sqref="B4:O43"/>
    </sheetView>
  </sheetViews>
  <sheetFormatPr baseColWidth="10" defaultColWidth="9.109375" defaultRowHeight="13.2"/>
  <cols>
    <col min="1" max="1" width="27.5546875" customWidth="1"/>
    <col min="2" max="2" width="6.88671875" customWidth="1"/>
  </cols>
  <sheetData>
    <row r="1" spans="1:15">
      <c r="A1" s="182" t="str">
        <f>Dorsales!A1</f>
        <v xml:space="preserve"> F5J -2013, Nuevo Alastur 24/05/13, Campeonato de Asturias y 2ª de la Liga </v>
      </c>
      <c r="B1" s="182"/>
      <c r="C1" s="182"/>
      <c r="D1" s="182"/>
      <c r="E1" s="182"/>
      <c r="F1" s="182"/>
      <c r="G1" s="182"/>
      <c r="H1" s="182"/>
      <c r="I1" s="182"/>
      <c r="J1" s="182"/>
      <c r="K1" s="182"/>
      <c r="L1" s="182"/>
      <c r="M1" s="182"/>
      <c r="N1" s="182"/>
      <c r="O1" s="182"/>
    </row>
    <row r="2" spans="1:15">
      <c r="A2" s="133"/>
      <c r="B2" s="134" t="s">
        <v>59</v>
      </c>
      <c r="C2" s="183" t="s">
        <v>27</v>
      </c>
      <c r="D2" s="183"/>
      <c r="E2" s="184" t="s">
        <v>37</v>
      </c>
      <c r="F2" s="184"/>
      <c r="G2" s="183" t="s">
        <v>39</v>
      </c>
      <c r="H2" s="183"/>
      <c r="I2" s="184" t="s">
        <v>28</v>
      </c>
      <c r="J2" s="184"/>
      <c r="K2" s="183" t="s">
        <v>38</v>
      </c>
      <c r="L2" s="183"/>
      <c r="M2" s="184" t="s">
        <v>40</v>
      </c>
      <c r="N2" s="184"/>
      <c r="O2" s="134" t="s">
        <v>71</v>
      </c>
    </row>
    <row r="3" spans="1:15">
      <c r="A3" s="137" t="s">
        <v>63</v>
      </c>
      <c r="B3" s="138" t="s">
        <v>64</v>
      </c>
      <c r="C3" s="135" t="s">
        <v>65</v>
      </c>
      <c r="D3" s="135" t="s">
        <v>60</v>
      </c>
      <c r="E3" s="136" t="s">
        <v>65</v>
      </c>
      <c r="F3" s="136" t="s">
        <v>60</v>
      </c>
      <c r="G3" s="135" t="s">
        <v>65</v>
      </c>
      <c r="H3" s="135" t="s">
        <v>60</v>
      </c>
      <c r="I3" s="136" t="s">
        <v>65</v>
      </c>
      <c r="J3" s="136" t="s">
        <v>60</v>
      </c>
      <c r="K3" s="135" t="s">
        <v>65</v>
      </c>
      <c r="L3" s="135" t="s">
        <v>60</v>
      </c>
      <c r="M3" s="136" t="s">
        <v>65</v>
      </c>
      <c r="N3" s="136" t="s">
        <v>60</v>
      </c>
      <c r="O3" s="138" t="s">
        <v>60</v>
      </c>
    </row>
    <row r="4" spans="1:15">
      <c r="A4" s="139" t="str">
        <f>VLOOKUP(B4,Dorsales!A:B,2)</f>
        <v>Miguel de la Torre</v>
      </c>
      <c r="B4" s="140">
        <v>1</v>
      </c>
      <c r="C4" s="141">
        <f>VLOOKUP(B4,'Vuelo 1'!E:K,7,FALSE)</f>
        <v>325.57</v>
      </c>
      <c r="D4" s="141">
        <f>VLOOKUP(B4,'Vuelo 1'!E:L,8,FALSE)</f>
        <v>756.7171811082186</v>
      </c>
      <c r="E4" s="141">
        <f>VLOOKUP(B4,'Vuelo 2'!E:K,7,FALSE)</f>
        <v>314.3</v>
      </c>
      <c r="F4" s="141">
        <f>VLOOKUP(B4,'Vuelo 2'!E:L,8,FALSE)</f>
        <v>960.72138162922215</v>
      </c>
      <c r="G4" s="141">
        <f>VLOOKUP(B4,'Vuelo 3'!E:K,7,FALSE)</f>
        <v>355.5</v>
      </c>
      <c r="H4" s="141">
        <f>VLOOKUP(B4,'Vuelo 3'!E:L,8,FALSE)</f>
        <v>999.63445153670943</v>
      </c>
      <c r="I4" s="141">
        <f>VLOOKUP(B4,'Vuelo 4'!E:K,7,FALSE)</f>
        <v>442.81</v>
      </c>
      <c r="J4" s="141">
        <f>VLOOKUP(B4,'Vuelo 4'!E:L,8,FALSE)</f>
        <v>990.95893476558126</v>
      </c>
      <c r="K4" s="141">
        <f>VLOOKUP(B4,'Vuelo 5'!E:K,7,FALSE)</f>
        <v>411.25</v>
      </c>
      <c r="L4" s="141">
        <f>VLOOKUP(B4,'Vuelo 5'!E:L,8,FALSE)</f>
        <v>917.06805815716712</v>
      </c>
      <c r="M4" s="141">
        <f>VLOOKUP(B4,'Vuelo 6'!E:K,7,FALSE)</f>
        <v>387.78</v>
      </c>
      <c r="N4" s="141">
        <f>VLOOKUP(B4,'Vuelo 6'!E:L,8,FALSE)</f>
        <v>925.68809529493205</v>
      </c>
      <c r="O4" s="142">
        <f t="shared" ref="O4:O43" si="0">D4+F4+H4+J4+L4+N4</f>
        <v>5550.7881024918306</v>
      </c>
    </row>
    <row r="5" spans="1:15">
      <c r="A5" s="139" t="str">
        <f>VLOOKUP(B5,Dorsales!A:B,2)</f>
        <v>José Antonio Papin</v>
      </c>
      <c r="B5" s="143">
        <v>2</v>
      </c>
      <c r="C5" s="141">
        <f>VLOOKUP(B5,'Vuelo 1'!E:K,7,FALSE)</f>
        <v>387.91</v>
      </c>
      <c r="D5" s="141">
        <f>VLOOKUP(B5,'Vuelo 1'!E:L,8,FALSE)</f>
        <v>901.61305317962069</v>
      </c>
      <c r="E5" s="141">
        <f>VLOOKUP(B5,'Vuelo 2'!E:K,7,FALSE)</f>
        <v>327.14999999999998</v>
      </c>
      <c r="F5" s="141">
        <f>VLOOKUP(B5,'Vuelo 2'!E:L,8,FALSE)</f>
        <v>1000</v>
      </c>
      <c r="G5" s="141">
        <f>VLOOKUP(B5,'Vuelo 3'!E:K,7,FALSE)</f>
        <v>268.14999999999998</v>
      </c>
      <c r="H5" s="141">
        <f>VLOOKUP(B5,'Vuelo 3'!E:L,8,FALSE)</f>
        <v>754.01400331805519</v>
      </c>
      <c r="I5" s="141">
        <f>VLOOKUP(B5,'Vuelo 4'!E:K,7,FALSE)</f>
        <v>440.03</v>
      </c>
      <c r="J5" s="141">
        <f>VLOOKUP(B5,'Vuelo 4'!E:L,8,FALSE)</f>
        <v>984.73760769833268</v>
      </c>
      <c r="K5" s="141">
        <f>VLOOKUP(B5,'Vuelo 5'!E:K,7,FALSE)</f>
        <v>401.44</v>
      </c>
      <c r="L5" s="141">
        <f>VLOOKUP(B5,'Vuelo 5'!E:L,8,FALSE)</f>
        <v>895.19222192489519</v>
      </c>
      <c r="M5" s="141">
        <f>VLOOKUP(B5,'Vuelo 6'!E:K,7,FALSE)</f>
        <v>418.91</v>
      </c>
      <c r="N5" s="141">
        <f>VLOOKUP(B5,'Vuelo 6'!E:L,8,FALSE)</f>
        <v>1000</v>
      </c>
      <c r="O5" s="142">
        <f t="shared" si="0"/>
        <v>5535.556886120904</v>
      </c>
    </row>
    <row r="6" spans="1:15">
      <c r="A6" s="144" t="str">
        <f>VLOOKUP(B6,Dorsales!A:B,2)</f>
        <v>José Antonio Orviz</v>
      </c>
      <c r="B6" s="143">
        <v>3</v>
      </c>
      <c r="C6" s="141">
        <f>VLOOKUP(B6,'Vuelo 1'!E:K,7,FALSE)</f>
        <v>430.24</v>
      </c>
      <c r="D6" s="141">
        <f>VLOOKUP(B6,'Vuelo 1'!E:L,8,FALSE)</f>
        <v>1000</v>
      </c>
      <c r="E6" s="141">
        <f>VLOOKUP(B6,'Vuelo 2'!E:K,7,FALSE)</f>
        <v>313.60000000000002</v>
      </c>
      <c r="F6" s="141">
        <f>VLOOKUP(B6,'Vuelo 2'!E:L,8,FALSE)</f>
        <v>958.58169035610581</v>
      </c>
      <c r="G6" s="141">
        <f>VLOOKUP(B6,'Vuelo 3'!E:K,7,FALSE)</f>
        <v>330.07</v>
      </c>
      <c r="H6" s="141">
        <f>VLOOKUP(B6,'Vuelo 3'!E:L,8,FALSE)</f>
        <v>928.12754829457583</v>
      </c>
      <c r="I6" s="141">
        <f>VLOOKUP(B6,'Vuelo 4'!E:K,7,FALSE)</f>
        <v>446.85</v>
      </c>
      <c r="J6" s="141">
        <f>VLOOKUP(B6,'Vuelo 4'!E:L,8,FALSE)</f>
        <v>1000</v>
      </c>
      <c r="K6" s="141">
        <f>VLOOKUP(B6,'Vuelo 5'!E:K,7,FALSE)</f>
        <v>448.44</v>
      </c>
      <c r="L6" s="141">
        <f>VLOOKUP(B6,'Vuelo 5'!E:L,8,FALSE)</f>
        <v>1000</v>
      </c>
      <c r="M6" s="141">
        <f>VLOOKUP(B6,'Vuelo 6'!E:K,7,FALSE)</f>
        <v>355.53</v>
      </c>
      <c r="N6" s="141">
        <f>VLOOKUP(B6,'Vuelo 6'!E:L,8,FALSE)</f>
        <v>848.70258528084787</v>
      </c>
      <c r="O6" s="142">
        <f t="shared" si="0"/>
        <v>5735.4118239315285</v>
      </c>
    </row>
    <row r="7" spans="1:15">
      <c r="A7" s="145" t="str">
        <f>VLOOKUP(B7,Dorsales!A:B,2)</f>
        <v>Luis Antonio Presol</v>
      </c>
      <c r="B7" s="146">
        <v>4</v>
      </c>
      <c r="C7" s="147">
        <f>VLOOKUP(B7,'Vuelo 1'!E:K,7,FALSE)</f>
        <v>299.81</v>
      </c>
      <c r="D7" s="147">
        <f>VLOOKUP(B7,'Vuelo 1'!E:L,8,FALSE)</f>
        <v>696.8436221643733</v>
      </c>
      <c r="E7" s="147">
        <f>VLOOKUP(B7,'Vuelo 2'!E:K,7,FALSE)</f>
        <v>321.72000000000003</v>
      </c>
      <c r="F7" s="147">
        <f>VLOOKUP(B7,'Vuelo 2'!E:L,8,FALSE)</f>
        <v>983.40210912425505</v>
      </c>
      <c r="G7" s="147">
        <f>VLOOKUP(B7,'Vuelo 3'!E:K,7,FALSE)</f>
        <v>355.63</v>
      </c>
      <c r="H7" s="147">
        <f>VLOOKUP(B7,'Vuelo 3'!E:L,8,FALSE)</f>
        <v>1000</v>
      </c>
      <c r="I7" s="147">
        <f>VLOOKUP(B7,'Vuelo 4'!E:K,7,FALSE)</f>
        <v>437.44</v>
      </c>
      <c r="J7" s="147">
        <f>VLOOKUP(B7,'Vuelo 4'!E:L,8,FALSE)</f>
        <v>978.94147924359402</v>
      </c>
      <c r="K7" s="147">
        <f>VLOOKUP(B7,'Vuelo 5'!E:K,7,FALSE)</f>
        <v>434.97</v>
      </c>
      <c r="L7" s="147">
        <f>VLOOKUP(B7,'Vuelo 5'!E:L,8,FALSE)</f>
        <v>969.96253679422011</v>
      </c>
      <c r="M7" s="147">
        <f>VLOOKUP(B7,'Vuelo 6'!E:K,7,FALSE)</f>
        <v>377.58</v>
      </c>
      <c r="N7" s="147">
        <f>VLOOKUP(B7,'Vuelo 6'!E:L,8,FALSE)</f>
        <v>901.33918980210535</v>
      </c>
      <c r="O7" s="83">
        <f t="shared" si="0"/>
        <v>5530.4889371285481</v>
      </c>
    </row>
    <row r="8" spans="1:15">
      <c r="A8" s="144" t="str">
        <f>VLOOKUP(B8,Dorsales!A:B,2)</f>
        <v>Alejandro Gil</v>
      </c>
      <c r="B8" s="143">
        <v>5</v>
      </c>
      <c r="C8" s="141">
        <f>VLOOKUP(B8,'Vuelo 1'!E:K,7,FALSE)</f>
        <v>357.85</v>
      </c>
      <c r="D8" s="141">
        <f>VLOOKUP(B8,'Vuelo 1'!E:L,8,FALSE)</f>
        <v>831.74507251766465</v>
      </c>
      <c r="E8" s="141">
        <f>VLOOKUP(B8,'Vuelo 2'!E:K,7,FALSE)</f>
        <v>259.27999999999997</v>
      </c>
      <c r="F8" s="141">
        <f>VLOOKUP(B8,'Vuelo 2'!E:L,8,FALSE)</f>
        <v>792.54164756228033</v>
      </c>
      <c r="G8" s="141">
        <f>VLOOKUP(B8,'Vuelo 3'!E:K,7,FALSE)</f>
        <v>211.47</v>
      </c>
      <c r="H8" s="141">
        <f>VLOOKUP(B8,'Vuelo 3'!E:L,8,FALSE)</f>
        <v>594.63487332339798</v>
      </c>
      <c r="I8" s="141">
        <f>VLOOKUP(B8,'Vuelo 4'!E:K,7,FALSE)</f>
        <v>415.24</v>
      </c>
      <c r="J8" s="141">
        <f>VLOOKUP(B8,'Vuelo 4'!E:L,8,FALSE)</f>
        <v>929.26037820297631</v>
      </c>
      <c r="K8" s="141">
        <f>VLOOKUP(B8,'Vuelo 5'!E:K,7,FALSE)</f>
        <v>337.22</v>
      </c>
      <c r="L8" s="141">
        <f>VLOOKUP(B8,'Vuelo 5'!E:L,8,FALSE)</f>
        <v>751.98465792525201</v>
      </c>
      <c r="M8" s="141">
        <f>VLOOKUP(B8,'Vuelo 6'!E:K,7,FALSE)</f>
        <v>0</v>
      </c>
      <c r="N8" s="141">
        <f>VLOOKUP(B8,'Vuelo 6'!E:L,8,FALSE)</f>
        <v>0</v>
      </c>
      <c r="O8" s="142">
        <f t="shared" si="0"/>
        <v>3900.1666295315717</v>
      </c>
    </row>
    <row r="9" spans="1:15">
      <c r="A9" s="144">
        <f>VLOOKUP(B9,Dorsales!A:B,2)</f>
        <v>0</v>
      </c>
      <c r="B9" s="143">
        <v>6</v>
      </c>
      <c r="C9" s="141">
        <f>VLOOKUP(B9,'Vuelo 1'!E:K,7,FALSE)</f>
        <v>0</v>
      </c>
      <c r="D9" s="141">
        <f>VLOOKUP(B9,'Vuelo 1'!E:L,8,FALSE)</f>
        <v>0</v>
      </c>
      <c r="E9" s="141">
        <f>VLOOKUP(B9,'Vuelo 2'!E:K,7,FALSE)</f>
        <v>0</v>
      </c>
      <c r="F9" s="141">
        <f>VLOOKUP(B9,'Vuelo 2'!E:L,8,FALSE)</f>
        <v>0</v>
      </c>
      <c r="G9" s="141">
        <f>VLOOKUP(B9,'Vuelo 3'!E:K,7,FALSE)</f>
        <v>0</v>
      </c>
      <c r="H9" s="141">
        <f>VLOOKUP(B9,'Vuelo 3'!E:L,8,FALSE)</f>
        <v>0</v>
      </c>
      <c r="I9" s="141">
        <f>VLOOKUP(B9,'Vuelo 4'!E:K,7,FALSE)</f>
        <v>0</v>
      </c>
      <c r="J9" s="141">
        <f>VLOOKUP(B9,'Vuelo 4'!E:L,8,FALSE)</f>
        <v>0</v>
      </c>
      <c r="K9" s="141">
        <f>VLOOKUP(B9,'Vuelo 5'!E:K,7,FALSE)</f>
        <v>0</v>
      </c>
      <c r="L9" s="141">
        <f>VLOOKUP(B9,'Vuelo 5'!E:L,8,FALSE)</f>
        <v>0</v>
      </c>
      <c r="M9" s="141">
        <f>VLOOKUP(B9,'Vuelo 6'!E:K,7,FALSE)</f>
        <v>0</v>
      </c>
      <c r="N9" s="141">
        <f>VLOOKUP(B9,'Vuelo 6'!E:L,8,FALSE)</f>
        <v>0</v>
      </c>
      <c r="O9" s="142">
        <f t="shared" si="0"/>
        <v>0</v>
      </c>
    </row>
    <row r="10" spans="1:15">
      <c r="A10" s="144">
        <f>VLOOKUP(B10,Dorsales!A:B,2)</f>
        <v>0</v>
      </c>
      <c r="B10" s="143">
        <v>7</v>
      </c>
      <c r="C10" s="141">
        <f>VLOOKUP(B10,'Vuelo 1'!E:K,7,FALSE)</f>
        <v>0</v>
      </c>
      <c r="D10" s="141">
        <f>VLOOKUP(B10,'Vuelo 1'!E:L,8,FALSE)</f>
        <v>0</v>
      </c>
      <c r="E10" s="141">
        <f>VLOOKUP(B10,'Vuelo 2'!E:K,7,FALSE)</f>
        <v>0</v>
      </c>
      <c r="F10" s="141">
        <f>VLOOKUP(B10,'Vuelo 2'!E:L,8,FALSE)</f>
        <v>0</v>
      </c>
      <c r="G10" s="141">
        <f>VLOOKUP(B10,'Vuelo 3'!E:K,7,FALSE)</f>
        <v>0</v>
      </c>
      <c r="H10" s="141">
        <f>VLOOKUP(B10,'Vuelo 3'!E:L,8,FALSE)</f>
        <v>0</v>
      </c>
      <c r="I10" s="141">
        <f>VLOOKUP(B10,'Vuelo 4'!E:K,7,FALSE)</f>
        <v>0</v>
      </c>
      <c r="J10" s="141">
        <f>VLOOKUP(B10,'Vuelo 4'!E:L,8,FALSE)</f>
        <v>0</v>
      </c>
      <c r="K10" s="141">
        <f>VLOOKUP(B10,'Vuelo 5'!E:K,7,FALSE)</f>
        <v>0</v>
      </c>
      <c r="L10" s="141">
        <f>VLOOKUP(B10,'Vuelo 5'!E:L,8,FALSE)</f>
        <v>0</v>
      </c>
      <c r="M10" s="141">
        <f>VLOOKUP(B10,'Vuelo 6'!E:K,7,FALSE)</f>
        <v>0</v>
      </c>
      <c r="N10" s="141">
        <f>VLOOKUP(B10,'Vuelo 6'!E:L,8,FALSE)</f>
        <v>0</v>
      </c>
      <c r="O10" s="142">
        <f t="shared" si="0"/>
        <v>0</v>
      </c>
    </row>
    <row r="11" spans="1:15">
      <c r="A11" s="145">
        <f>VLOOKUP(B11,Dorsales!A:B,2)</f>
        <v>0</v>
      </c>
      <c r="B11" s="146">
        <v>8</v>
      </c>
      <c r="C11" s="147">
        <f>VLOOKUP(B11,'Vuelo 1'!E:K,7,FALSE)</f>
        <v>0</v>
      </c>
      <c r="D11" s="147">
        <f>VLOOKUP(B11,'Vuelo 1'!E:L,8,FALSE)</f>
        <v>0</v>
      </c>
      <c r="E11" s="147">
        <f>VLOOKUP(B11,'Vuelo 2'!E:K,7,FALSE)</f>
        <v>0</v>
      </c>
      <c r="F11" s="147">
        <f>VLOOKUP(B11,'Vuelo 2'!E:L,8,FALSE)</f>
        <v>0</v>
      </c>
      <c r="G11" s="147">
        <f>VLOOKUP(B11,'Vuelo 3'!E:K,7,FALSE)</f>
        <v>0</v>
      </c>
      <c r="H11" s="147">
        <f>VLOOKUP(B11,'Vuelo 3'!E:L,8,FALSE)</f>
        <v>0</v>
      </c>
      <c r="I11" s="147">
        <f>VLOOKUP(B11,'Vuelo 4'!E:K,7,FALSE)</f>
        <v>0</v>
      </c>
      <c r="J11" s="147">
        <f>VLOOKUP(B11,'Vuelo 4'!E:L,8,FALSE)</f>
        <v>0</v>
      </c>
      <c r="K11" s="147">
        <f>VLOOKUP(B11,'Vuelo 5'!E:K,7,FALSE)</f>
        <v>0</v>
      </c>
      <c r="L11" s="147">
        <f>VLOOKUP(B11,'Vuelo 5'!E:L,8,FALSE)</f>
        <v>0</v>
      </c>
      <c r="M11" s="147">
        <f>VLOOKUP(B11,'Vuelo 6'!E:K,7,FALSE)</f>
        <v>0</v>
      </c>
      <c r="N11" s="147">
        <f>VLOOKUP(B11,'Vuelo 6'!E:L,8,FALSE)</f>
        <v>0</v>
      </c>
      <c r="O11" s="83">
        <f t="shared" si="0"/>
        <v>0</v>
      </c>
    </row>
    <row r="12" spans="1:15">
      <c r="A12" s="144">
        <f>VLOOKUP(B12,Dorsales!A:B,2)</f>
        <v>0</v>
      </c>
      <c r="B12" s="143">
        <v>9</v>
      </c>
      <c r="C12" s="141">
        <f>VLOOKUP(B12,'Vuelo 1'!E:K,7,FALSE)</f>
        <v>0</v>
      </c>
      <c r="D12" s="141">
        <f>VLOOKUP(B12,'Vuelo 1'!E:L,8,FALSE)</f>
        <v>0</v>
      </c>
      <c r="E12" s="141">
        <f>VLOOKUP(B12,'Vuelo 2'!E:K,7,FALSE)</f>
        <v>0</v>
      </c>
      <c r="F12" s="141">
        <f>VLOOKUP(B12,'Vuelo 2'!E:L,8,FALSE)</f>
        <v>0</v>
      </c>
      <c r="G12" s="141">
        <f>VLOOKUP(B12,'Vuelo 3'!E:K,7,FALSE)</f>
        <v>0</v>
      </c>
      <c r="H12" s="141">
        <f>VLOOKUP(B12,'Vuelo 3'!E:L,8,FALSE)</f>
        <v>0</v>
      </c>
      <c r="I12" s="141">
        <f>VLOOKUP(B12,'Vuelo 4'!E:K,7,FALSE)</f>
        <v>0</v>
      </c>
      <c r="J12" s="141">
        <f>VLOOKUP(B12,'Vuelo 4'!E:L,8,FALSE)</f>
        <v>0</v>
      </c>
      <c r="K12" s="141">
        <f>VLOOKUP(B12,'Vuelo 5'!E:K,7,FALSE)</f>
        <v>0</v>
      </c>
      <c r="L12" s="141">
        <f>VLOOKUP(B12,'Vuelo 5'!E:L,8,FALSE)</f>
        <v>0</v>
      </c>
      <c r="M12" s="141">
        <f>VLOOKUP(B12,'Vuelo 6'!E:K,7,FALSE)</f>
        <v>0</v>
      </c>
      <c r="N12" s="141">
        <f>VLOOKUP(B12,'Vuelo 6'!E:L,8,FALSE)</f>
        <v>0</v>
      </c>
      <c r="O12" s="142">
        <f t="shared" si="0"/>
        <v>0</v>
      </c>
    </row>
    <row r="13" spans="1:15">
      <c r="A13" s="139">
        <f>VLOOKUP(B13,Dorsales!A:B,2)</f>
        <v>0</v>
      </c>
      <c r="B13" s="143">
        <v>10</v>
      </c>
      <c r="C13" s="141">
        <f>VLOOKUP(B13,'Vuelo 1'!E:K,7,FALSE)</f>
        <v>0</v>
      </c>
      <c r="D13" s="141">
        <f>VLOOKUP(B13,'Vuelo 1'!E:L,8,FALSE)</f>
        <v>0</v>
      </c>
      <c r="E13" s="141">
        <f>VLOOKUP(B13,'Vuelo 2'!E:K,7,FALSE)</f>
        <v>0</v>
      </c>
      <c r="F13" s="141">
        <f>VLOOKUP(B13,'Vuelo 2'!E:L,8,FALSE)</f>
        <v>0</v>
      </c>
      <c r="G13" s="141">
        <f>VLOOKUP(B13,'Vuelo 3'!E:K,7,FALSE)</f>
        <v>0</v>
      </c>
      <c r="H13" s="141">
        <f>VLOOKUP(B13,'Vuelo 3'!E:L,8,FALSE)</f>
        <v>0</v>
      </c>
      <c r="I13" s="141">
        <f>VLOOKUP(B13,'Vuelo 4'!E:K,7,FALSE)</f>
        <v>0</v>
      </c>
      <c r="J13" s="141">
        <f>VLOOKUP(B13,'Vuelo 4'!E:L,8,FALSE)</f>
        <v>0</v>
      </c>
      <c r="K13" s="141">
        <f>VLOOKUP(B13,'Vuelo 5'!E:K,7,FALSE)</f>
        <v>0</v>
      </c>
      <c r="L13" s="141">
        <f>VLOOKUP(B13,'Vuelo 5'!E:L,8,FALSE)</f>
        <v>0</v>
      </c>
      <c r="M13" s="141">
        <f>VLOOKUP(B13,'Vuelo 6'!E:K,7,FALSE)</f>
        <v>0</v>
      </c>
      <c r="N13" s="141">
        <f>VLOOKUP(B13,'Vuelo 6'!E:L,8,FALSE)</f>
        <v>0</v>
      </c>
      <c r="O13" s="142">
        <f t="shared" si="0"/>
        <v>0</v>
      </c>
    </row>
    <row r="14" spans="1:15">
      <c r="A14" s="139">
        <f>VLOOKUP(B14,Dorsales!A:B,2)</f>
        <v>0</v>
      </c>
      <c r="B14" s="143">
        <v>11</v>
      </c>
      <c r="C14" s="141">
        <f>VLOOKUP(B14,'Vuelo 1'!E:K,7,FALSE)</f>
        <v>0</v>
      </c>
      <c r="D14" s="141">
        <f>VLOOKUP(B14,'Vuelo 1'!E:L,8,FALSE)</f>
        <v>0</v>
      </c>
      <c r="E14" s="141">
        <f>VLOOKUP(B14,'Vuelo 2'!E:K,7,FALSE)</f>
        <v>0</v>
      </c>
      <c r="F14" s="141">
        <f>VLOOKUP(B14,'Vuelo 2'!E:L,8,FALSE)</f>
        <v>0</v>
      </c>
      <c r="G14" s="141">
        <f>VLOOKUP(B14,'Vuelo 3'!E:K,7,FALSE)</f>
        <v>0</v>
      </c>
      <c r="H14" s="141">
        <f>VLOOKUP(B14,'Vuelo 3'!E:L,8,FALSE)</f>
        <v>0</v>
      </c>
      <c r="I14" s="141">
        <f>VLOOKUP(B14,'Vuelo 4'!E:K,7,FALSE)</f>
        <v>0</v>
      </c>
      <c r="J14" s="141">
        <f>VLOOKUP(B14,'Vuelo 4'!E:L,8,FALSE)</f>
        <v>0</v>
      </c>
      <c r="K14" s="141">
        <f>VLOOKUP(B14,'Vuelo 5'!E:K,7,FALSE)</f>
        <v>0</v>
      </c>
      <c r="L14" s="141">
        <f>VLOOKUP(B14,'Vuelo 5'!E:L,8,FALSE)</f>
        <v>0</v>
      </c>
      <c r="M14" s="141">
        <f>VLOOKUP(B14,'Vuelo 6'!E:K,7,FALSE)</f>
        <v>0</v>
      </c>
      <c r="N14" s="141">
        <f>VLOOKUP(B14,'Vuelo 6'!E:L,8,FALSE)</f>
        <v>0</v>
      </c>
      <c r="O14" s="142">
        <f t="shared" si="0"/>
        <v>0</v>
      </c>
    </row>
    <row r="15" spans="1:15">
      <c r="A15" s="145">
        <f>VLOOKUP(B15,Dorsales!A:B,2)</f>
        <v>0</v>
      </c>
      <c r="B15" s="146">
        <v>12</v>
      </c>
      <c r="C15" s="147">
        <f>VLOOKUP(B15,'Vuelo 1'!E:K,7,FALSE)</f>
        <v>0</v>
      </c>
      <c r="D15" s="147">
        <f>VLOOKUP(B15,'Vuelo 1'!E:L,8,FALSE)</f>
        <v>0</v>
      </c>
      <c r="E15" s="147">
        <f>VLOOKUP(B15,'Vuelo 2'!E:K,7,FALSE)</f>
        <v>0</v>
      </c>
      <c r="F15" s="147">
        <f>VLOOKUP(B15,'Vuelo 2'!E:L,8,FALSE)</f>
        <v>0</v>
      </c>
      <c r="G15" s="147">
        <f>VLOOKUP(B15,'Vuelo 3'!E:K,7,FALSE)</f>
        <v>0</v>
      </c>
      <c r="H15" s="147">
        <f>VLOOKUP(B15,'Vuelo 3'!E:L,8,FALSE)</f>
        <v>0</v>
      </c>
      <c r="I15" s="147">
        <f>VLOOKUP(B15,'Vuelo 4'!E:K,7,FALSE)</f>
        <v>0</v>
      </c>
      <c r="J15" s="147">
        <f>VLOOKUP(B15,'Vuelo 4'!E:L,8,FALSE)</f>
        <v>0</v>
      </c>
      <c r="K15" s="147">
        <f>VLOOKUP(B15,'Vuelo 5'!E:K,7,FALSE)</f>
        <v>0</v>
      </c>
      <c r="L15" s="147">
        <f>VLOOKUP(B15,'Vuelo 5'!E:L,8,FALSE)</f>
        <v>0</v>
      </c>
      <c r="M15" s="147">
        <f>VLOOKUP(B15,'Vuelo 6'!E:K,7,FALSE)</f>
        <v>0</v>
      </c>
      <c r="N15" s="147">
        <f>VLOOKUP(B15,'Vuelo 6'!E:L,8,FALSE)</f>
        <v>0</v>
      </c>
      <c r="O15" s="83">
        <f t="shared" si="0"/>
        <v>0</v>
      </c>
    </row>
    <row r="16" spans="1:15">
      <c r="A16" s="139">
        <f>VLOOKUP(B16,Dorsales!A:B,2)</f>
        <v>0</v>
      </c>
      <c r="B16" s="143">
        <v>13</v>
      </c>
      <c r="C16" s="141">
        <f>VLOOKUP(B16,'Vuelo 1'!E:K,7,FALSE)</f>
        <v>0</v>
      </c>
      <c r="D16" s="141">
        <f>VLOOKUP(B16,'Vuelo 1'!E:L,8,FALSE)</f>
        <v>0</v>
      </c>
      <c r="E16" s="141">
        <f>VLOOKUP(B16,'Vuelo 2'!E:K,7,FALSE)</f>
        <v>0</v>
      </c>
      <c r="F16" s="141">
        <f>VLOOKUP(B16,'Vuelo 2'!E:L,8,FALSE)</f>
        <v>0</v>
      </c>
      <c r="G16" s="141">
        <f>VLOOKUP(B16,'Vuelo 3'!E:K,7,FALSE)</f>
        <v>0</v>
      </c>
      <c r="H16" s="141">
        <f>VLOOKUP(B16,'Vuelo 3'!E:L,8,FALSE)</f>
        <v>0</v>
      </c>
      <c r="I16" s="141">
        <f>VLOOKUP(B16,'Vuelo 4'!E:K,7,FALSE)</f>
        <v>0</v>
      </c>
      <c r="J16" s="141">
        <f>VLOOKUP(B16,'Vuelo 4'!E:L,8,FALSE)</f>
        <v>0</v>
      </c>
      <c r="K16" s="141">
        <f>VLOOKUP(B16,'Vuelo 5'!E:K,7,FALSE)</f>
        <v>0</v>
      </c>
      <c r="L16" s="141">
        <f>VLOOKUP(B16,'Vuelo 5'!E:L,8,FALSE)</f>
        <v>0</v>
      </c>
      <c r="M16" s="141">
        <f>VLOOKUP(B16,'Vuelo 6'!E:K,7,FALSE)</f>
        <v>0</v>
      </c>
      <c r="N16" s="141">
        <f>VLOOKUP(B16,'Vuelo 6'!E:L,8,FALSE)</f>
        <v>0</v>
      </c>
      <c r="O16" s="142">
        <f t="shared" si="0"/>
        <v>0</v>
      </c>
    </row>
    <row r="17" spans="1:15">
      <c r="A17" s="139">
        <f>VLOOKUP(B17,Dorsales!A:B,2)</f>
        <v>0</v>
      </c>
      <c r="B17" s="143">
        <v>14</v>
      </c>
      <c r="C17" s="141">
        <f>VLOOKUP(B17,'Vuelo 1'!E:K,7,FALSE)</f>
        <v>0</v>
      </c>
      <c r="D17" s="141">
        <f>VLOOKUP(B17,'Vuelo 1'!E:L,8,FALSE)</f>
        <v>0</v>
      </c>
      <c r="E17" s="141">
        <f>VLOOKUP(B17,'Vuelo 2'!E:K,7,FALSE)</f>
        <v>0</v>
      </c>
      <c r="F17" s="141">
        <f>VLOOKUP(B17,'Vuelo 2'!E:L,8,FALSE)</f>
        <v>0</v>
      </c>
      <c r="G17" s="141">
        <f>VLOOKUP(B17,'Vuelo 3'!E:K,7,FALSE)</f>
        <v>0</v>
      </c>
      <c r="H17" s="141">
        <f>VLOOKUP(B17,'Vuelo 3'!E:L,8,FALSE)</f>
        <v>0</v>
      </c>
      <c r="I17" s="141">
        <f>VLOOKUP(B17,'Vuelo 4'!E:K,7,FALSE)</f>
        <v>0</v>
      </c>
      <c r="J17" s="141">
        <f>VLOOKUP(B17,'Vuelo 4'!E:L,8,FALSE)</f>
        <v>0</v>
      </c>
      <c r="K17" s="141">
        <f>VLOOKUP(B17,'Vuelo 5'!E:K,7,FALSE)</f>
        <v>0</v>
      </c>
      <c r="L17" s="141">
        <f>VLOOKUP(B17,'Vuelo 5'!E:L,8,FALSE)</f>
        <v>0</v>
      </c>
      <c r="M17" s="141">
        <f>VLOOKUP(B17,'Vuelo 6'!E:K,7,FALSE)</f>
        <v>0</v>
      </c>
      <c r="N17" s="141">
        <f>VLOOKUP(B17,'Vuelo 6'!E:L,8,FALSE)</f>
        <v>0</v>
      </c>
      <c r="O17" s="142">
        <f t="shared" si="0"/>
        <v>0</v>
      </c>
    </row>
    <row r="18" spans="1:15">
      <c r="A18" s="139">
        <f>VLOOKUP(B18,Dorsales!A:B,2)</f>
        <v>0</v>
      </c>
      <c r="B18" s="143">
        <v>15</v>
      </c>
      <c r="C18" s="141">
        <f>VLOOKUP(B18,'Vuelo 1'!E:K,7,FALSE)</f>
        <v>0</v>
      </c>
      <c r="D18" s="141">
        <f>VLOOKUP(B18,'Vuelo 1'!E:L,8,FALSE)</f>
        <v>0</v>
      </c>
      <c r="E18" s="141">
        <f>VLOOKUP(B18,'Vuelo 2'!E:K,7,FALSE)</f>
        <v>0</v>
      </c>
      <c r="F18" s="141">
        <f>VLOOKUP(B18,'Vuelo 2'!E:L,8,FALSE)</f>
        <v>0</v>
      </c>
      <c r="G18" s="141">
        <f>VLOOKUP(B18,'Vuelo 3'!E:K,7,FALSE)</f>
        <v>0</v>
      </c>
      <c r="H18" s="141">
        <f>VLOOKUP(B18,'Vuelo 3'!E:L,8,FALSE)</f>
        <v>0</v>
      </c>
      <c r="I18" s="141">
        <f>VLOOKUP(B18,'Vuelo 4'!E:K,7,FALSE)</f>
        <v>0</v>
      </c>
      <c r="J18" s="141">
        <f>VLOOKUP(B18,'Vuelo 4'!E:L,8,FALSE)</f>
        <v>0</v>
      </c>
      <c r="K18" s="141">
        <f>VLOOKUP(B18,'Vuelo 5'!E:K,7,FALSE)</f>
        <v>0</v>
      </c>
      <c r="L18" s="141">
        <f>VLOOKUP(B18,'Vuelo 5'!E:L,8,FALSE)</f>
        <v>0</v>
      </c>
      <c r="M18" s="141">
        <f>VLOOKUP(B18,'Vuelo 6'!E:K,7,FALSE)</f>
        <v>0</v>
      </c>
      <c r="N18" s="141">
        <f>VLOOKUP(B18,'Vuelo 6'!E:L,8,FALSE)</f>
        <v>0</v>
      </c>
      <c r="O18" s="142">
        <f t="shared" si="0"/>
        <v>0</v>
      </c>
    </row>
    <row r="19" spans="1:15">
      <c r="A19" s="145">
        <f>VLOOKUP(B19,Dorsales!A:B,2)</f>
        <v>0</v>
      </c>
      <c r="B19" s="146">
        <v>16</v>
      </c>
      <c r="C19" s="147">
        <f>VLOOKUP(B19,'Vuelo 1'!E:K,7,FALSE)</f>
        <v>0</v>
      </c>
      <c r="D19" s="147">
        <f>VLOOKUP(B19,'Vuelo 1'!E:L,8,FALSE)</f>
        <v>0</v>
      </c>
      <c r="E19" s="147">
        <f>VLOOKUP(B19,'Vuelo 2'!E:K,7,FALSE)</f>
        <v>0</v>
      </c>
      <c r="F19" s="147">
        <f>VLOOKUP(B19,'Vuelo 2'!E:L,8,FALSE)</f>
        <v>0</v>
      </c>
      <c r="G19" s="147">
        <f>VLOOKUP(B19,'Vuelo 3'!E:K,7,FALSE)</f>
        <v>0</v>
      </c>
      <c r="H19" s="147">
        <f>VLOOKUP(B19,'Vuelo 3'!E:L,8,FALSE)</f>
        <v>0</v>
      </c>
      <c r="I19" s="147">
        <f>VLOOKUP(B19,'Vuelo 4'!E:K,7,FALSE)</f>
        <v>0</v>
      </c>
      <c r="J19" s="147">
        <f>VLOOKUP(B19,'Vuelo 4'!E:L,8,FALSE)</f>
        <v>0</v>
      </c>
      <c r="K19" s="147">
        <f>VLOOKUP(B19,'Vuelo 5'!E:K,7,FALSE)</f>
        <v>0</v>
      </c>
      <c r="L19" s="147">
        <f>VLOOKUP(B19,'Vuelo 5'!E:L,8,FALSE)</f>
        <v>0</v>
      </c>
      <c r="M19" s="147">
        <f>VLOOKUP(B19,'Vuelo 6'!E:K,7,FALSE)</f>
        <v>0</v>
      </c>
      <c r="N19" s="147">
        <f>VLOOKUP(B19,'Vuelo 6'!E:L,8,FALSE)</f>
        <v>0</v>
      </c>
      <c r="O19" s="83">
        <f t="shared" si="0"/>
        <v>0</v>
      </c>
    </row>
    <row r="20" spans="1:15">
      <c r="A20" s="139">
        <f>VLOOKUP(B20,Dorsales!A:B,2)</f>
        <v>0</v>
      </c>
      <c r="B20" s="143">
        <v>17</v>
      </c>
      <c r="C20" s="141">
        <f>VLOOKUP(B20,'Vuelo 1'!E:K,7,FALSE)</f>
        <v>0</v>
      </c>
      <c r="D20" s="141">
        <f>VLOOKUP(B20,'Vuelo 1'!E:L,8,FALSE)</f>
        <v>0</v>
      </c>
      <c r="E20" s="141">
        <f>VLOOKUP(B20,'Vuelo 2'!E:K,7,FALSE)</f>
        <v>0</v>
      </c>
      <c r="F20" s="141">
        <f>VLOOKUP(B20,'Vuelo 2'!E:L,8,FALSE)</f>
        <v>0</v>
      </c>
      <c r="G20" s="141">
        <f>VLOOKUP(B20,'Vuelo 3'!E:K,7,FALSE)</f>
        <v>0</v>
      </c>
      <c r="H20" s="141">
        <f>VLOOKUP(B20,'Vuelo 3'!E:L,8,FALSE)</f>
        <v>0</v>
      </c>
      <c r="I20" s="141">
        <f>VLOOKUP(B20,'Vuelo 4'!E:K,7,FALSE)</f>
        <v>0</v>
      </c>
      <c r="J20" s="141">
        <f>VLOOKUP(B20,'Vuelo 4'!E:L,8,FALSE)</f>
        <v>0</v>
      </c>
      <c r="K20" s="141">
        <f>VLOOKUP(B20,'Vuelo 5'!E:K,7,FALSE)</f>
        <v>0</v>
      </c>
      <c r="L20" s="141">
        <f>VLOOKUP(B20,'Vuelo 5'!E:L,8,FALSE)</f>
        <v>0</v>
      </c>
      <c r="M20" s="141">
        <f>VLOOKUP(B20,'Vuelo 6'!E:K,7,FALSE)</f>
        <v>0</v>
      </c>
      <c r="N20" s="141">
        <f>VLOOKUP(B20,'Vuelo 6'!E:L,8,FALSE)</f>
        <v>0</v>
      </c>
      <c r="O20" s="142">
        <f t="shared" si="0"/>
        <v>0</v>
      </c>
    </row>
    <row r="21" spans="1:15">
      <c r="A21" s="139">
        <f>VLOOKUP(B21,Dorsales!A:B,2)</f>
        <v>0</v>
      </c>
      <c r="B21" s="143">
        <v>18</v>
      </c>
      <c r="C21" s="141">
        <f>VLOOKUP(B21,'Vuelo 1'!E:K,7,FALSE)</f>
        <v>0</v>
      </c>
      <c r="D21" s="141">
        <f>VLOOKUP(B21,'Vuelo 1'!E:L,8,FALSE)</f>
        <v>0</v>
      </c>
      <c r="E21" s="141">
        <f>VLOOKUP(B21,'Vuelo 2'!E:K,7,FALSE)</f>
        <v>0</v>
      </c>
      <c r="F21" s="141">
        <f>VLOOKUP(B21,'Vuelo 2'!E:L,8,FALSE)</f>
        <v>0</v>
      </c>
      <c r="G21" s="141">
        <f>VLOOKUP(B21,'Vuelo 3'!E:K,7,FALSE)</f>
        <v>0</v>
      </c>
      <c r="H21" s="141">
        <f>VLOOKUP(B21,'Vuelo 3'!E:L,8,FALSE)</f>
        <v>0</v>
      </c>
      <c r="I21" s="141">
        <f>VLOOKUP(B21,'Vuelo 4'!E:K,7,FALSE)</f>
        <v>0</v>
      </c>
      <c r="J21" s="141">
        <f>VLOOKUP(B21,'Vuelo 4'!E:L,8,FALSE)</f>
        <v>0</v>
      </c>
      <c r="K21" s="141">
        <f>VLOOKUP(B21,'Vuelo 5'!E:K,7,FALSE)</f>
        <v>0</v>
      </c>
      <c r="L21" s="141">
        <f>VLOOKUP(B21,'Vuelo 5'!E:L,8,FALSE)</f>
        <v>0</v>
      </c>
      <c r="M21" s="141">
        <f>VLOOKUP(B21,'Vuelo 6'!E:K,7,FALSE)</f>
        <v>0</v>
      </c>
      <c r="N21" s="141">
        <f>VLOOKUP(B21,'Vuelo 6'!E:L,8,FALSE)</f>
        <v>0</v>
      </c>
      <c r="O21" s="142">
        <f t="shared" si="0"/>
        <v>0</v>
      </c>
    </row>
    <row r="22" spans="1:15">
      <c r="A22" s="139">
        <f>VLOOKUP(B22,Dorsales!A:B,2)</f>
        <v>0</v>
      </c>
      <c r="B22" s="143">
        <v>19</v>
      </c>
      <c r="C22" s="141">
        <f>VLOOKUP(B22,'Vuelo 1'!E:K,7,FALSE)</f>
        <v>0</v>
      </c>
      <c r="D22" s="141">
        <f>VLOOKUP(B22,'Vuelo 1'!E:L,8,FALSE)</f>
        <v>0</v>
      </c>
      <c r="E22" s="141">
        <f>VLOOKUP(B22,'Vuelo 2'!E:K,7,FALSE)</f>
        <v>0</v>
      </c>
      <c r="F22" s="141">
        <f>VLOOKUP(B22,'Vuelo 2'!E:L,8,FALSE)</f>
        <v>0</v>
      </c>
      <c r="G22" s="141">
        <f>VLOOKUP(B22,'Vuelo 3'!E:K,7,FALSE)</f>
        <v>0</v>
      </c>
      <c r="H22" s="141">
        <f>VLOOKUP(B22,'Vuelo 3'!E:L,8,FALSE)</f>
        <v>0</v>
      </c>
      <c r="I22" s="141">
        <f>VLOOKUP(B22,'Vuelo 4'!E:K,7,FALSE)</f>
        <v>0</v>
      </c>
      <c r="J22" s="141">
        <f>VLOOKUP(B22,'Vuelo 4'!E:L,8,FALSE)</f>
        <v>0</v>
      </c>
      <c r="K22" s="141">
        <f>VLOOKUP(B22,'Vuelo 5'!E:K,7,FALSE)</f>
        <v>0</v>
      </c>
      <c r="L22" s="141">
        <f>VLOOKUP(B22,'Vuelo 5'!E:L,8,FALSE)</f>
        <v>0</v>
      </c>
      <c r="M22" s="141">
        <f>VLOOKUP(B22,'Vuelo 6'!E:K,7,FALSE)</f>
        <v>0</v>
      </c>
      <c r="N22" s="141">
        <f>VLOOKUP(B22,'Vuelo 6'!E:L,8,FALSE)</f>
        <v>0</v>
      </c>
      <c r="O22" s="142">
        <f t="shared" si="0"/>
        <v>0</v>
      </c>
    </row>
    <row r="23" spans="1:15">
      <c r="A23" s="145">
        <f>VLOOKUP(B23,Dorsales!A:B,2)</f>
        <v>0</v>
      </c>
      <c r="B23" s="146">
        <v>20</v>
      </c>
      <c r="C23" s="147">
        <f>VLOOKUP(B23,'Vuelo 1'!E:K,7,FALSE)</f>
        <v>0</v>
      </c>
      <c r="D23" s="147">
        <f>VLOOKUP(B23,'Vuelo 1'!E:L,8,FALSE)</f>
        <v>0</v>
      </c>
      <c r="E23" s="147">
        <f>VLOOKUP(B23,'Vuelo 2'!E:K,7,FALSE)</f>
        <v>0</v>
      </c>
      <c r="F23" s="147">
        <f>VLOOKUP(B23,'Vuelo 2'!E:L,8,FALSE)</f>
        <v>0</v>
      </c>
      <c r="G23" s="147">
        <f>VLOOKUP(B23,'Vuelo 3'!E:K,7,FALSE)</f>
        <v>0</v>
      </c>
      <c r="H23" s="147">
        <f>VLOOKUP(B23,'Vuelo 3'!E:L,8,FALSE)</f>
        <v>0</v>
      </c>
      <c r="I23" s="147">
        <f>VLOOKUP(B23,'Vuelo 4'!E:K,7,FALSE)</f>
        <v>0</v>
      </c>
      <c r="J23" s="147">
        <f>VLOOKUP(B23,'Vuelo 4'!E:L,8,FALSE)</f>
        <v>0</v>
      </c>
      <c r="K23" s="147">
        <f>VLOOKUP(B23,'Vuelo 5'!E:K,7,FALSE)</f>
        <v>0</v>
      </c>
      <c r="L23" s="147">
        <f>VLOOKUP(B23,'Vuelo 5'!E:L,8,FALSE)</f>
        <v>0</v>
      </c>
      <c r="M23" s="147">
        <f>VLOOKUP(B23,'Vuelo 6'!E:K,7,FALSE)</f>
        <v>0</v>
      </c>
      <c r="N23" s="147">
        <f>VLOOKUP(B23,'Vuelo 6'!E:L,8,FALSE)</f>
        <v>0</v>
      </c>
      <c r="O23" s="83">
        <f t="shared" si="0"/>
        <v>0</v>
      </c>
    </row>
    <row r="24" spans="1:15">
      <c r="A24" s="139">
        <f>VLOOKUP(B24,Dorsales!A:B,2)</f>
        <v>0</v>
      </c>
      <c r="B24" s="143">
        <v>21</v>
      </c>
      <c r="C24" s="141">
        <f>VLOOKUP(B24,'Vuelo 1'!E:K,7,FALSE)</f>
        <v>0</v>
      </c>
      <c r="D24" s="141">
        <f>VLOOKUP(B24,'Vuelo 1'!E:L,8,FALSE)</f>
        <v>0</v>
      </c>
      <c r="E24" s="141">
        <f>VLOOKUP(B24,'Vuelo 2'!E:K,7,FALSE)</f>
        <v>0</v>
      </c>
      <c r="F24" s="141">
        <f>VLOOKUP(B24,'Vuelo 2'!E:L,8,FALSE)</f>
        <v>0</v>
      </c>
      <c r="G24" s="141">
        <f>VLOOKUP(B24,'Vuelo 3'!E:K,7,FALSE)</f>
        <v>0</v>
      </c>
      <c r="H24" s="141">
        <f>VLOOKUP(B24,'Vuelo 3'!E:L,8,FALSE)</f>
        <v>0</v>
      </c>
      <c r="I24" s="141">
        <f>VLOOKUP(B24,'Vuelo 4'!E:K,7,FALSE)</f>
        <v>0</v>
      </c>
      <c r="J24" s="141">
        <f>VLOOKUP(B24,'Vuelo 4'!E:L,8,FALSE)</f>
        <v>0</v>
      </c>
      <c r="K24" s="141">
        <f>VLOOKUP(B24,'Vuelo 5'!E:K,7,FALSE)</f>
        <v>0</v>
      </c>
      <c r="L24" s="141">
        <f>VLOOKUP(B24,'Vuelo 5'!E:L,8,FALSE)</f>
        <v>0</v>
      </c>
      <c r="M24" s="141">
        <f>VLOOKUP(B24,'Vuelo 6'!E:K,7,FALSE)</f>
        <v>0</v>
      </c>
      <c r="N24" s="141">
        <f>VLOOKUP(B24,'Vuelo 6'!E:L,8,FALSE)</f>
        <v>0</v>
      </c>
      <c r="O24" s="142">
        <f t="shared" si="0"/>
        <v>0</v>
      </c>
    </row>
    <row r="25" spans="1:15">
      <c r="A25" s="139">
        <f>VLOOKUP(B25,Dorsales!A:B,2)</f>
        <v>0</v>
      </c>
      <c r="B25" s="143">
        <v>22</v>
      </c>
      <c r="C25" s="141">
        <f>VLOOKUP(B25,'Vuelo 1'!E:K,7,FALSE)</f>
        <v>0</v>
      </c>
      <c r="D25" s="141">
        <f>VLOOKUP(B25,'Vuelo 1'!E:L,8,FALSE)</f>
        <v>0</v>
      </c>
      <c r="E25" s="141">
        <f>VLOOKUP(B25,'Vuelo 2'!E:K,7,FALSE)</f>
        <v>0</v>
      </c>
      <c r="F25" s="141">
        <f>VLOOKUP(B25,'Vuelo 2'!E:L,8,FALSE)</f>
        <v>0</v>
      </c>
      <c r="G25" s="141">
        <f>VLOOKUP(B25,'Vuelo 3'!E:K,7,FALSE)</f>
        <v>0</v>
      </c>
      <c r="H25" s="141">
        <f>VLOOKUP(B25,'Vuelo 3'!E:L,8,FALSE)</f>
        <v>0</v>
      </c>
      <c r="I25" s="141">
        <f>VLOOKUP(B25,'Vuelo 4'!E:K,7,FALSE)</f>
        <v>0</v>
      </c>
      <c r="J25" s="141">
        <f>VLOOKUP(B25,'Vuelo 4'!E:L,8,FALSE)</f>
        <v>0</v>
      </c>
      <c r="K25" s="141">
        <f>VLOOKUP(B25,'Vuelo 5'!E:K,7,FALSE)</f>
        <v>0</v>
      </c>
      <c r="L25" s="141">
        <f>VLOOKUP(B25,'Vuelo 5'!E:L,8,FALSE)</f>
        <v>0</v>
      </c>
      <c r="M25" s="141">
        <f>VLOOKUP(B25,'Vuelo 6'!E:K,7,FALSE)</f>
        <v>0</v>
      </c>
      <c r="N25" s="141">
        <f>VLOOKUP(B25,'Vuelo 6'!E:L,8,FALSE)</f>
        <v>0</v>
      </c>
      <c r="O25" s="142">
        <f t="shared" si="0"/>
        <v>0</v>
      </c>
    </row>
    <row r="26" spans="1:15">
      <c r="A26" s="139">
        <f>VLOOKUP(B26,Dorsales!A:B,2)</f>
        <v>0</v>
      </c>
      <c r="B26" s="143">
        <v>23</v>
      </c>
      <c r="C26" s="141">
        <f>VLOOKUP(B26,'Vuelo 1'!E:K,7,FALSE)</f>
        <v>0</v>
      </c>
      <c r="D26" s="141">
        <f>VLOOKUP(B26,'Vuelo 1'!E:L,8,FALSE)</f>
        <v>0</v>
      </c>
      <c r="E26" s="141">
        <f>VLOOKUP(B26,'Vuelo 2'!E:K,7,FALSE)</f>
        <v>0</v>
      </c>
      <c r="F26" s="141">
        <f>VLOOKUP(B26,'Vuelo 2'!E:L,8,FALSE)</f>
        <v>0</v>
      </c>
      <c r="G26" s="141">
        <f>VLOOKUP(B26,'Vuelo 3'!E:K,7,FALSE)</f>
        <v>0</v>
      </c>
      <c r="H26" s="141">
        <f>VLOOKUP(B26,'Vuelo 3'!E:L,8,FALSE)</f>
        <v>0</v>
      </c>
      <c r="I26" s="141">
        <f>VLOOKUP(B26,'Vuelo 4'!E:K,7,FALSE)</f>
        <v>0</v>
      </c>
      <c r="J26" s="141">
        <f>VLOOKUP(B26,'Vuelo 4'!E:L,8,FALSE)</f>
        <v>0</v>
      </c>
      <c r="K26" s="141">
        <f>VLOOKUP(B26,'Vuelo 5'!E:K,7,FALSE)</f>
        <v>0</v>
      </c>
      <c r="L26" s="141">
        <f>VLOOKUP(B26,'Vuelo 5'!E:L,8,FALSE)</f>
        <v>0</v>
      </c>
      <c r="M26" s="141">
        <f>VLOOKUP(B26,'Vuelo 6'!E:K,7,FALSE)</f>
        <v>0</v>
      </c>
      <c r="N26" s="141">
        <f>VLOOKUP(B26,'Vuelo 6'!E:L,8,FALSE)</f>
        <v>0</v>
      </c>
      <c r="O26" s="142">
        <f t="shared" si="0"/>
        <v>0</v>
      </c>
    </row>
    <row r="27" spans="1:15">
      <c r="A27" s="145">
        <f>VLOOKUP(B27,Dorsales!A:B,2)</f>
        <v>0</v>
      </c>
      <c r="B27" s="146">
        <v>24</v>
      </c>
      <c r="C27" s="147">
        <f>VLOOKUP(B27,'Vuelo 1'!E:K,7,FALSE)</f>
        <v>0</v>
      </c>
      <c r="D27" s="147">
        <f>VLOOKUP(B27,'Vuelo 1'!E:L,8,FALSE)</f>
        <v>0</v>
      </c>
      <c r="E27" s="147">
        <f>VLOOKUP(B27,'Vuelo 2'!E:K,7,FALSE)</f>
        <v>0</v>
      </c>
      <c r="F27" s="147">
        <f>VLOOKUP(B27,'Vuelo 2'!E:L,8,FALSE)</f>
        <v>0</v>
      </c>
      <c r="G27" s="147">
        <f>VLOOKUP(B27,'Vuelo 3'!E:K,7,FALSE)</f>
        <v>0</v>
      </c>
      <c r="H27" s="147">
        <f>VLOOKUP(B27,'Vuelo 3'!E:L,8,FALSE)</f>
        <v>0</v>
      </c>
      <c r="I27" s="147">
        <f>VLOOKUP(B27,'Vuelo 4'!E:K,7,FALSE)</f>
        <v>0</v>
      </c>
      <c r="J27" s="147">
        <f>VLOOKUP(B27,'Vuelo 4'!E:L,8,FALSE)</f>
        <v>0</v>
      </c>
      <c r="K27" s="147">
        <f>VLOOKUP(B27,'Vuelo 5'!E:K,7,FALSE)</f>
        <v>0</v>
      </c>
      <c r="L27" s="147">
        <f>VLOOKUP(B27,'Vuelo 5'!E:L,8,FALSE)</f>
        <v>0</v>
      </c>
      <c r="M27" s="147">
        <f>VLOOKUP(B27,'Vuelo 6'!E:K,7,FALSE)</f>
        <v>0</v>
      </c>
      <c r="N27" s="147">
        <f>VLOOKUP(B27,'Vuelo 6'!E:L,8,FALSE)</f>
        <v>0</v>
      </c>
      <c r="O27" s="83">
        <f t="shared" si="0"/>
        <v>0</v>
      </c>
    </row>
    <row r="28" spans="1:15">
      <c r="A28" s="139">
        <f>VLOOKUP(B28,Dorsales!A:B,2)</f>
        <v>0</v>
      </c>
      <c r="B28" s="143">
        <v>25</v>
      </c>
      <c r="C28" s="141">
        <f>VLOOKUP(B28,'Vuelo 1'!E:K,7,FALSE)</f>
        <v>0</v>
      </c>
      <c r="D28" s="141">
        <f>VLOOKUP(B28,'Vuelo 1'!E:L,8,FALSE)</f>
        <v>0</v>
      </c>
      <c r="E28" s="141">
        <f>VLOOKUP(B28,'Vuelo 2'!E:K,7,FALSE)</f>
        <v>0</v>
      </c>
      <c r="F28" s="141">
        <f>VLOOKUP(B28,'Vuelo 2'!E:L,8,FALSE)</f>
        <v>0</v>
      </c>
      <c r="G28" s="141">
        <f>VLOOKUP(B28,'Vuelo 3'!E:K,7,FALSE)</f>
        <v>0</v>
      </c>
      <c r="H28" s="141">
        <f>VLOOKUP(B28,'Vuelo 3'!E:L,8,FALSE)</f>
        <v>0</v>
      </c>
      <c r="I28" s="141">
        <f>VLOOKUP(B28,'Vuelo 4'!E:K,7,FALSE)</f>
        <v>0</v>
      </c>
      <c r="J28" s="141">
        <f>VLOOKUP(B28,'Vuelo 4'!E:L,8,FALSE)</f>
        <v>0</v>
      </c>
      <c r="K28" s="141">
        <f>VLOOKUP(B28,'Vuelo 5'!E:K,7,FALSE)</f>
        <v>0</v>
      </c>
      <c r="L28" s="141">
        <f>VLOOKUP(B28,'Vuelo 5'!E:L,8,FALSE)</f>
        <v>0</v>
      </c>
      <c r="M28" s="141">
        <f>VLOOKUP(B28,'Vuelo 6'!E:K,7,FALSE)</f>
        <v>0</v>
      </c>
      <c r="N28" s="141">
        <f>VLOOKUP(B28,'Vuelo 6'!E:L,8,FALSE)</f>
        <v>0</v>
      </c>
      <c r="O28" s="142">
        <f t="shared" si="0"/>
        <v>0</v>
      </c>
    </row>
    <row r="29" spans="1:15">
      <c r="A29" s="139">
        <f>VLOOKUP(B29,Dorsales!A:B,2)</f>
        <v>0</v>
      </c>
      <c r="B29" s="143">
        <v>26</v>
      </c>
      <c r="C29" s="141">
        <f>VLOOKUP(B29,'Vuelo 1'!E:K,7,FALSE)</f>
        <v>0</v>
      </c>
      <c r="D29" s="141">
        <f>VLOOKUP(B29,'Vuelo 1'!E:L,8,FALSE)</f>
        <v>0</v>
      </c>
      <c r="E29" s="141">
        <f>VLOOKUP(B29,'Vuelo 2'!E:K,7,FALSE)</f>
        <v>0</v>
      </c>
      <c r="F29" s="141">
        <f>VLOOKUP(B29,'Vuelo 2'!E:L,8,FALSE)</f>
        <v>0</v>
      </c>
      <c r="G29" s="141">
        <f>VLOOKUP(B29,'Vuelo 3'!E:K,7,FALSE)</f>
        <v>0</v>
      </c>
      <c r="H29" s="141">
        <f>VLOOKUP(B29,'Vuelo 3'!E:L,8,FALSE)</f>
        <v>0</v>
      </c>
      <c r="I29" s="141">
        <f>VLOOKUP(B29,'Vuelo 4'!E:K,7,FALSE)</f>
        <v>0</v>
      </c>
      <c r="J29" s="141">
        <f>VLOOKUP(B29,'Vuelo 4'!E:L,8,FALSE)</f>
        <v>0</v>
      </c>
      <c r="K29" s="141">
        <f>VLOOKUP(B29,'Vuelo 5'!E:K,7,FALSE)</f>
        <v>0</v>
      </c>
      <c r="L29" s="141">
        <f>VLOOKUP(B29,'Vuelo 5'!E:L,8,FALSE)</f>
        <v>0</v>
      </c>
      <c r="M29" s="141">
        <f>VLOOKUP(B29,'Vuelo 6'!E:K,7,FALSE)</f>
        <v>0</v>
      </c>
      <c r="N29" s="141">
        <f>VLOOKUP(B29,'Vuelo 6'!E:L,8,FALSE)</f>
        <v>0</v>
      </c>
      <c r="O29" s="142">
        <f t="shared" si="0"/>
        <v>0</v>
      </c>
    </row>
    <row r="30" spans="1:15">
      <c r="A30" s="139">
        <f>VLOOKUP(B30,Dorsales!A:B,2)</f>
        <v>0</v>
      </c>
      <c r="B30" s="143">
        <v>27</v>
      </c>
      <c r="C30" s="141">
        <f>VLOOKUP(B30,'Vuelo 1'!E:K,7,FALSE)</f>
        <v>0</v>
      </c>
      <c r="D30" s="141">
        <f>VLOOKUP(B30,'Vuelo 1'!E:L,8,FALSE)</f>
        <v>0</v>
      </c>
      <c r="E30" s="141">
        <f>VLOOKUP(B30,'Vuelo 2'!E:K,7,FALSE)</f>
        <v>0</v>
      </c>
      <c r="F30" s="141">
        <f>VLOOKUP(B30,'Vuelo 2'!E:L,8,FALSE)</f>
        <v>0</v>
      </c>
      <c r="G30" s="141">
        <f>VLOOKUP(B30,'Vuelo 3'!E:K,7,FALSE)</f>
        <v>0</v>
      </c>
      <c r="H30" s="141">
        <f>VLOOKUP(B30,'Vuelo 3'!E:L,8,FALSE)</f>
        <v>0</v>
      </c>
      <c r="I30" s="141">
        <f>VLOOKUP(B30,'Vuelo 4'!E:K,7,FALSE)</f>
        <v>0</v>
      </c>
      <c r="J30" s="141">
        <f>VLOOKUP(B30,'Vuelo 4'!E:L,8,FALSE)</f>
        <v>0</v>
      </c>
      <c r="K30" s="141">
        <f>VLOOKUP(B30,'Vuelo 5'!E:K,7,FALSE)</f>
        <v>0</v>
      </c>
      <c r="L30" s="141">
        <f>VLOOKUP(B30,'Vuelo 5'!E:L,8,FALSE)</f>
        <v>0</v>
      </c>
      <c r="M30" s="141">
        <f>VLOOKUP(B30,'Vuelo 6'!E:K,7,FALSE)</f>
        <v>0</v>
      </c>
      <c r="N30" s="141">
        <f>VLOOKUP(B30,'Vuelo 6'!E:L,8,FALSE)</f>
        <v>0</v>
      </c>
      <c r="O30" s="142">
        <f t="shared" si="0"/>
        <v>0</v>
      </c>
    </row>
    <row r="31" spans="1:15">
      <c r="A31" s="145">
        <f>VLOOKUP(B31,Dorsales!A:B,2)</f>
        <v>0</v>
      </c>
      <c r="B31" s="146">
        <v>28</v>
      </c>
      <c r="C31" s="147">
        <f>VLOOKUP(B31,'Vuelo 1'!E:K,7,FALSE)</f>
        <v>0</v>
      </c>
      <c r="D31" s="147">
        <f>VLOOKUP(B31,'Vuelo 1'!E:L,8,FALSE)</f>
        <v>0</v>
      </c>
      <c r="E31" s="147">
        <f>VLOOKUP(B31,'Vuelo 2'!E:K,7,FALSE)</f>
        <v>0</v>
      </c>
      <c r="F31" s="147">
        <f>VLOOKUP(B31,'Vuelo 2'!E:L,8,FALSE)</f>
        <v>0</v>
      </c>
      <c r="G31" s="147">
        <f>VLOOKUP(B31,'Vuelo 3'!E:K,7,FALSE)</f>
        <v>0</v>
      </c>
      <c r="H31" s="147">
        <f>VLOOKUP(B31,'Vuelo 3'!E:L,8,FALSE)</f>
        <v>0</v>
      </c>
      <c r="I31" s="147">
        <f>VLOOKUP(B31,'Vuelo 4'!E:K,7,FALSE)</f>
        <v>0</v>
      </c>
      <c r="J31" s="147">
        <f>VLOOKUP(B31,'Vuelo 4'!E:L,8,FALSE)</f>
        <v>0</v>
      </c>
      <c r="K31" s="147">
        <f>VLOOKUP(B31,'Vuelo 5'!E:K,7,FALSE)</f>
        <v>0</v>
      </c>
      <c r="L31" s="147">
        <f>VLOOKUP(B31,'Vuelo 5'!E:L,8,FALSE)</f>
        <v>0</v>
      </c>
      <c r="M31" s="147">
        <f>VLOOKUP(B31,'Vuelo 6'!E:K,7,FALSE)</f>
        <v>0</v>
      </c>
      <c r="N31" s="147">
        <f>VLOOKUP(B31,'Vuelo 6'!E:L,8,FALSE)</f>
        <v>0</v>
      </c>
      <c r="O31" s="83">
        <f t="shared" si="0"/>
        <v>0</v>
      </c>
    </row>
    <row r="32" spans="1:15">
      <c r="A32" s="139">
        <f>VLOOKUP(B32,Dorsales!A:B,2)</f>
        <v>0</v>
      </c>
      <c r="B32" s="143">
        <v>29</v>
      </c>
      <c r="C32" s="141">
        <f>VLOOKUP(B32,'Vuelo 1'!E:K,7,FALSE)</f>
        <v>0</v>
      </c>
      <c r="D32" s="141">
        <f>VLOOKUP(B32,'Vuelo 1'!E:L,8,FALSE)</f>
        <v>0</v>
      </c>
      <c r="E32" s="141">
        <f>VLOOKUP(B32,'Vuelo 2'!E:K,7,FALSE)</f>
        <v>0</v>
      </c>
      <c r="F32" s="141">
        <f>VLOOKUP(B32,'Vuelo 2'!E:L,8,FALSE)</f>
        <v>0</v>
      </c>
      <c r="G32" s="141">
        <f>VLOOKUP(B32,'Vuelo 3'!E:K,7,FALSE)</f>
        <v>0</v>
      </c>
      <c r="H32" s="141">
        <f>VLOOKUP(B32,'Vuelo 3'!E:L,8,FALSE)</f>
        <v>0</v>
      </c>
      <c r="I32" s="141">
        <f>VLOOKUP(B32,'Vuelo 4'!E:K,7,FALSE)</f>
        <v>0</v>
      </c>
      <c r="J32" s="141">
        <f>VLOOKUP(B32,'Vuelo 4'!E:L,8,FALSE)</f>
        <v>0</v>
      </c>
      <c r="K32" s="141">
        <f>VLOOKUP(B32,'Vuelo 5'!E:K,7,FALSE)</f>
        <v>0</v>
      </c>
      <c r="L32" s="141">
        <f>VLOOKUP(B32,'Vuelo 5'!E:L,8,FALSE)</f>
        <v>0</v>
      </c>
      <c r="M32" s="141">
        <f>VLOOKUP(B32,'Vuelo 6'!E:K,7,FALSE)</f>
        <v>0</v>
      </c>
      <c r="N32" s="141">
        <f>VLOOKUP(B32,'Vuelo 6'!E:L,8,FALSE)</f>
        <v>0</v>
      </c>
      <c r="O32" s="142">
        <f t="shared" si="0"/>
        <v>0</v>
      </c>
    </row>
    <row r="33" spans="1:15">
      <c r="A33" s="139" t="str">
        <f>VLOOKUP(B33,Dorsales!A:B,2)</f>
        <v xml:space="preserve"> </v>
      </c>
      <c r="B33" s="143">
        <v>30</v>
      </c>
      <c r="C33" s="141">
        <f>VLOOKUP(B33,'Vuelo 1'!E:K,7,FALSE)</f>
        <v>0</v>
      </c>
      <c r="D33" s="141">
        <f>VLOOKUP(B33,'Vuelo 1'!E:L,8,FALSE)</f>
        <v>0</v>
      </c>
      <c r="E33" s="141">
        <f>VLOOKUP(B33,'Vuelo 2'!E:K,7,FALSE)</f>
        <v>0</v>
      </c>
      <c r="F33" s="141">
        <f>VLOOKUP(B33,'Vuelo 2'!E:L,8,FALSE)</f>
        <v>0</v>
      </c>
      <c r="G33" s="141">
        <f>VLOOKUP(B33,'Vuelo 3'!E:K,7,FALSE)</f>
        <v>0</v>
      </c>
      <c r="H33" s="141">
        <f>VLOOKUP(B33,'Vuelo 3'!E:L,8,FALSE)</f>
        <v>0</v>
      </c>
      <c r="I33" s="141">
        <f>VLOOKUP(B33,'Vuelo 4'!E:K,7,FALSE)</f>
        <v>0</v>
      </c>
      <c r="J33" s="141">
        <f>VLOOKUP(B33,'Vuelo 4'!E:L,8,FALSE)</f>
        <v>0</v>
      </c>
      <c r="K33" s="141">
        <f>VLOOKUP(B33,'Vuelo 5'!E:K,7,FALSE)</f>
        <v>0</v>
      </c>
      <c r="L33" s="141">
        <f>VLOOKUP(B33,'Vuelo 5'!E:L,8,FALSE)</f>
        <v>0</v>
      </c>
      <c r="M33" s="141">
        <f>VLOOKUP(B33,'Vuelo 6'!E:K,7,FALSE)</f>
        <v>0</v>
      </c>
      <c r="N33" s="141">
        <f>VLOOKUP(B33,'Vuelo 6'!E:L,8,FALSE)</f>
        <v>0</v>
      </c>
      <c r="O33" s="142">
        <f t="shared" si="0"/>
        <v>0</v>
      </c>
    </row>
    <row r="34" spans="1:15">
      <c r="A34" s="139" t="str">
        <f>VLOOKUP(B34,Dorsales!A:B,2)</f>
        <v xml:space="preserve"> </v>
      </c>
      <c r="B34" s="143">
        <v>31</v>
      </c>
      <c r="C34" s="141">
        <f>VLOOKUP(B34,'Vuelo 1'!E:K,7,FALSE)</f>
        <v>0</v>
      </c>
      <c r="D34" s="141">
        <f>VLOOKUP(B34,'Vuelo 1'!E:L,8,FALSE)</f>
        <v>0</v>
      </c>
      <c r="E34" s="141">
        <f>VLOOKUP(B34,'Vuelo 2'!E:K,7,FALSE)</f>
        <v>0</v>
      </c>
      <c r="F34" s="141">
        <f>VLOOKUP(B34,'Vuelo 2'!E:L,8,FALSE)</f>
        <v>0</v>
      </c>
      <c r="G34" s="141">
        <f>VLOOKUP(B34,'Vuelo 3'!E:K,7,FALSE)</f>
        <v>0</v>
      </c>
      <c r="H34" s="141">
        <f>VLOOKUP(B34,'Vuelo 3'!E:L,8,FALSE)</f>
        <v>0</v>
      </c>
      <c r="I34" s="141">
        <f>VLOOKUP(B34,'Vuelo 4'!E:K,7,FALSE)</f>
        <v>0</v>
      </c>
      <c r="J34" s="141">
        <f>VLOOKUP(B34,'Vuelo 4'!E:L,8,FALSE)</f>
        <v>0</v>
      </c>
      <c r="K34" s="141">
        <f>VLOOKUP(B34,'Vuelo 5'!E:K,7,FALSE)</f>
        <v>0</v>
      </c>
      <c r="L34" s="141">
        <f>VLOOKUP(B34,'Vuelo 5'!E:L,8,FALSE)</f>
        <v>0</v>
      </c>
      <c r="M34" s="141">
        <f>VLOOKUP(B34,'Vuelo 6'!E:K,7,FALSE)</f>
        <v>0</v>
      </c>
      <c r="N34" s="141">
        <f>VLOOKUP(B34,'Vuelo 6'!E:L,8,FALSE)</f>
        <v>0</v>
      </c>
      <c r="O34" s="142">
        <f t="shared" si="0"/>
        <v>0</v>
      </c>
    </row>
    <row r="35" spans="1:15">
      <c r="A35" s="145" t="str">
        <f>VLOOKUP(B35,Dorsales!A:B,2)</f>
        <v xml:space="preserve"> </v>
      </c>
      <c r="B35" s="146">
        <v>32</v>
      </c>
      <c r="C35" s="147">
        <f>VLOOKUP(B35,'Vuelo 1'!E:K,7,FALSE)</f>
        <v>0</v>
      </c>
      <c r="D35" s="147">
        <f>VLOOKUP(B35,'Vuelo 1'!E:L,8,FALSE)</f>
        <v>0</v>
      </c>
      <c r="E35" s="147">
        <f>VLOOKUP(B35,'Vuelo 2'!E:K,7,FALSE)</f>
        <v>0</v>
      </c>
      <c r="F35" s="147">
        <f>VLOOKUP(B35,'Vuelo 2'!E:L,8,FALSE)</f>
        <v>0</v>
      </c>
      <c r="G35" s="147">
        <f>VLOOKUP(B35,'Vuelo 3'!E:K,7,FALSE)</f>
        <v>0</v>
      </c>
      <c r="H35" s="147">
        <f>VLOOKUP(B35,'Vuelo 3'!E:L,8,FALSE)</f>
        <v>0</v>
      </c>
      <c r="I35" s="147">
        <f>VLOOKUP(B35,'Vuelo 4'!E:K,7,FALSE)</f>
        <v>0</v>
      </c>
      <c r="J35" s="147">
        <f>VLOOKUP(B35,'Vuelo 4'!E:L,8,FALSE)</f>
        <v>0</v>
      </c>
      <c r="K35" s="147">
        <f>VLOOKUP(B35,'Vuelo 5'!E:K,7,FALSE)</f>
        <v>0</v>
      </c>
      <c r="L35" s="147">
        <f>VLOOKUP(B35,'Vuelo 5'!E:L,8,FALSE)</f>
        <v>0</v>
      </c>
      <c r="M35" s="147">
        <f>VLOOKUP(B35,'Vuelo 6'!E:K,7,FALSE)</f>
        <v>0</v>
      </c>
      <c r="N35" s="147">
        <f>VLOOKUP(B35,'Vuelo 6'!E:L,8,FALSE)</f>
        <v>0</v>
      </c>
      <c r="O35" s="83">
        <f t="shared" si="0"/>
        <v>0</v>
      </c>
    </row>
    <row r="36" spans="1:15">
      <c r="A36" s="139" t="str">
        <f>VLOOKUP(B36,Dorsales!A:B,2)</f>
        <v xml:space="preserve"> </v>
      </c>
      <c r="B36" s="143">
        <v>33</v>
      </c>
      <c r="C36" s="141">
        <f>VLOOKUP(B36,'Vuelo 1'!E:K,7,FALSE)</f>
        <v>0</v>
      </c>
      <c r="D36" s="141">
        <f>VLOOKUP(B36,'Vuelo 1'!E:L,8,FALSE)</f>
        <v>0</v>
      </c>
      <c r="E36" s="141">
        <f>VLOOKUP(B36,'Vuelo 2'!E:K,7,FALSE)</f>
        <v>0</v>
      </c>
      <c r="F36" s="141">
        <f>VLOOKUP(B36,'Vuelo 2'!E:L,8,FALSE)</f>
        <v>0</v>
      </c>
      <c r="G36" s="141">
        <f>VLOOKUP(B36,'Vuelo 3'!E:K,7,FALSE)</f>
        <v>0</v>
      </c>
      <c r="H36" s="141">
        <f>VLOOKUP(B36,'Vuelo 3'!E:L,8,FALSE)</f>
        <v>0</v>
      </c>
      <c r="I36" s="141">
        <f>VLOOKUP(B36,'Vuelo 4'!E:K,7,FALSE)</f>
        <v>0</v>
      </c>
      <c r="J36" s="141">
        <f>VLOOKUP(B36,'Vuelo 4'!E:L,8,FALSE)</f>
        <v>0</v>
      </c>
      <c r="K36" s="141">
        <f>VLOOKUP(B36,'Vuelo 5'!E:K,7,FALSE)</f>
        <v>0</v>
      </c>
      <c r="L36" s="141">
        <f>VLOOKUP(B36,'Vuelo 5'!E:L,8,FALSE)</f>
        <v>0</v>
      </c>
      <c r="M36" s="141">
        <f>VLOOKUP(B36,'Vuelo 6'!E:K,7,FALSE)</f>
        <v>0</v>
      </c>
      <c r="N36" s="141">
        <f>VLOOKUP(B36,'Vuelo 6'!E:L,8,FALSE)</f>
        <v>0</v>
      </c>
      <c r="O36" s="142">
        <f t="shared" si="0"/>
        <v>0</v>
      </c>
    </row>
    <row r="37" spans="1:15">
      <c r="A37" s="139" t="str">
        <f>VLOOKUP(B37,Dorsales!A:B,2)</f>
        <v xml:space="preserve"> </v>
      </c>
      <c r="B37" s="143">
        <v>34</v>
      </c>
      <c r="C37" s="141">
        <f>VLOOKUP(B37,'Vuelo 1'!E:K,7,FALSE)</f>
        <v>0</v>
      </c>
      <c r="D37" s="141">
        <f>VLOOKUP(B37,'Vuelo 1'!E:L,8,FALSE)</f>
        <v>0</v>
      </c>
      <c r="E37" s="141">
        <f>VLOOKUP(B37,'Vuelo 2'!E:K,7,FALSE)</f>
        <v>0</v>
      </c>
      <c r="F37" s="141">
        <f>VLOOKUP(B37,'Vuelo 2'!E:L,8,FALSE)</f>
        <v>0</v>
      </c>
      <c r="G37" s="141">
        <f>VLOOKUP(B37,'Vuelo 3'!E:K,7,FALSE)</f>
        <v>0</v>
      </c>
      <c r="H37" s="141">
        <f>VLOOKUP(B37,'Vuelo 3'!E:L,8,FALSE)</f>
        <v>0</v>
      </c>
      <c r="I37" s="141">
        <f>VLOOKUP(B37,'Vuelo 4'!E:K,7,FALSE)</f>
        <v>0</v>
      </c>
      <c r="J37" s="141">
        <f>VLOOKUP(B37,'Vuelo 4'!E:L,8,FALSE)</f>
        <v>0</v>
      </c>
      <c r="K37" s="141">
        <f>VLOOKUP(B37,'Vuelo 5'!E:K,7,FALSE)</f>
        <v>0</v>
      </c>
      <c r="L37" s="141">
        <f>VLOOKUP(B37,'Vuelo 5'!E:L,8,FALSE)</f>
        <v>0</v>
      </c>
      <c r="M37" s="141">
        <f>VLOOKUP(B37,'Vuelo 6'!E:K,7,FALSE)</f>
        <v>0</v>
      </c>
      <c r="N37" s="141">
        <f>VLOOKUP(B37,'Vuelo 6'!E:L,8,FALSE)</f>
        <v>0</v>
      </c>
      <c r="O37" s="142">
        <f t="shared" si="0"/>
        <v>0</v>
      </c>
    </row>
    <row r="38" spans="1:15">
      <c r="A38" s="139" t="str">
        <f>VLOOKUP(B38,Dorsales!A:B,2)</f>
        <v xml:space="preserve"> </v>
      </c>
      <c r="B38" s="143">
        <v>35</v>
      </c>
      <c r="C38" s="141">
        <f>VLOOKUP(B38,'Vuelo 1'!E:K,7,FALSE)</f>
        <v>0</v>
      </c>
      <c r="D38" s="141">
        <f>VLOOKUP(B38,'Vuelo 1'!E:L,8,FALSE)</f>
        <v>0</v>
      </c>
      <c r="E38" s="141">
        <f>VLOOKUP(B38,'Vuelo 2'!E:K,7,FALSE)</f>
        <v>0</v>
      </c>
      <c r="F38" s="141">
        <f>VLOOKUP(B38,'Vuelo 2'!E:L,8,FALSE)</f>
        <v>0</v>
      </c>
      <c r="G38" s="141">
        <f>VLOOKUP(B38,'Vuelo 3'!E:K,7,FALSE)</f>
        <v>0</v>
      </c>
      <c r="H38" s="141">
        <f>VLOOKUP(B38,'Vuelo 3'!E:L,8,FALSE)</f>
        <v>0</v>
      </c>
      <c r="I38" s="141">
        <f>VLOOKUP(B38,'Vuelo 4'!E:K,7,FALSE)</f>
        <v>0</v>
      </c>
      <c r="J38" s="141">
        <f>VLOOKUP(B38,'Vuelo 4'!E:L,8,FALSE)</f>
        <v>0</v>
      </c>
      <c r="K38" s="141">
        <f>VLOOKUP(B38,'Vuelo 5'!E:K,7,FALSE)</f>
        <v>0</v>
      </c>
      <c r="L38" s="141">
        <f>VLOOKUP(B38,'Vuelo 5'!E:L,8,FALSE)</f>
        <v>0</v>
      </c>
      <c r="M38" s="141">
        <f>VLOOKUP(B38,'Vuelo 6'!E:K,7,FALSE)</f>
        <v>0</v>
      </c>
      <c r="N38" s="141">
        <f>VLOOKUP(B38,'Vuelo 6'!E:L,8,FALSE)</f>
        <v>0</v>
      </c>
      <c r="O38" s="142">
        <f t="shared" si="0"/>
        <v>0</v>
      </c>
    </row>
    <row r="39" spans="1:15">
      <c r="A39" s="145" t="str">
        <f>VLOOKUP(B39,Dorsales!A:B,2)</f>
        <v xml:space="preserve"> </v>
      </c>
      <c r="B39" s="146">
        <v>36</v>
      </c>
      <c r="C39" s="147">
        <f>VLOOKUP(B39,'Vuelo 1'!E:K,7,FALSE)</f>
        <v>0</v>
      </c>
      <c r="D39" s="147">
        <f>VLOOKUP(B39,'Vuelo 1'!E:L,8,FALSE)</f>
        <v>0</v>
      </c>
      <c r="E39" s="147">
        <f>VLOOKUP(B39,'Vuelo 2'!E:K,7,FALSE)</f>
        <v>0</v>
      </c>
      <c r="F39" s="147">
        <f>VLOOKUP(B39,'Vuelo 2'!E:L,8,FALSE)</f>
        <v>0</v>
      </c>
      <c r="G39" s="147">
        <f>VLOOKUP(B39,'Vuelo 3'!E:K,7,FALSE)</f>
        <v>0</v>
      </c>
      <c r="H39" s="147">
        <f>VLOOKUP(B39,'Vuelo 3'!E:L,8,FALSE)</f>
        <v>0</v>
      </c>
      <c r="I39" s="147">
        <f>VLOOKUP(B39,'Vuelo 4'!E:K,7,FALSE)</f>
        <v>0</v>
      </c>
      <c r="J39" s="147">
        <f>VLOOKUP(B39,'Vuelo 4'!E:L,8,FALSE)</f>
        <v>0</v>
      </c>
      <c r="K39" s="147">
        <f>VLOOKUP(B39,'Vuelo 5'!E:K,7,FALSE)</f>
        <v>0</v>
      </c>
      <c r="L39" s="147">
        <f>VLOOKUP(B39,'Vuelo 5'!E:L,8,FALSE)</f>
        <v>0</v>
      </c>
      <c r="M39" s="147">
        <f>VLOOKUP(B39,'Vuelo 6'!E:K,7,FALSE)</f>
        <v>0</v>
      </c>
      <c r="N39" s="147">
        <f>VLOOKUP(B39,'Vuelo 6'!E:L,8,FALSE)</f>
        <v>0</v>
      </c>
      <c r="O39" s="83">
        <f t="shared" si="0"/>
        <v>0</v>
      </c>
    </row>
    <row r="40" spans="1:15">
      <c r="A40" s="139" t="str">
        <f>VLOOKUP(B40,Dorsales!A:B,2)</f>
        <v xml:space="preserve"> </v>
      </c>
      <c r="B40" s="143">
        <v>37</v>
      </c>
      <c r="C40" s="141">
        <f>VLOOKUP(B40,'Vuelo 1'!E:K,7,FALSE)</f>
        <v>0</v>
      </c>
      <c r="D40" s="141">
        <f>VLOOKUP(B40,'Vuelo 1'!E:L,8,FALSE)</f>
        <v>0</v>
      </c>
      <c r="E40" s="141">
        <f>VLOOKUP(B40,'Vuelo 2'!E:K,7,FALSE)</f>
        <v>0</v>
      </c>
      <c r="F40" s="141">
        <f>VLOOKUP(B40,'Vuelo 2'!E:L,8,FALSE)</f>
        <v>0</v>
      </c>
      <c r="G40" s="141">
        <f>VLOOKUP(B40,'Vuelo 3'!E:K,7,FALSE)</f>
        <v>0</v>
      </c>
      <c r="H40" s="141">
        <f>VLOOKUP(B40,'Vuelo 3'!E:L,8,FALSE)</f>
        <v>0</v>
      </c>
      <c r="I40" s="141">
        <f>VLOOKUP(B40,'Vuelo 4'!E:K,7,FALSE)</f>
        <v>0</v>
      </c>
      <c r="J40" s="141">
        <f>VLOOKUP(B40,'Vuelo 4'!E:L,8,FALSE)</f>
        <v>0</v>
      </c>
      <c r="K40" s="141">
        <f>VLOOKUP(B40,'Vuelo 5'!E:K,7,FALSE)</f>
        <v>0</v>
      </c>
      <c r="L40" s="141">
        <f>VLOOKUP(B40,'Vuelo 5'!E:L,8,FALSE)</f>
        <v>0</v>
      </c>
      <c r="M40" s="141">
        <f>VLOOKUP(B40,'Vuelo 6'!E:K,7,FALSE)</f>
        <v>0</v>
      </c>
      <c r="N40" s="141">
        <f>VLOOKUP(B40,'Vuelo 6'!E:L,8,FALSE)</f>
        <v>0</v>
      </c>
      <c r="O40" s="142">
        <f t="shared" si="0"/>
        <v>0</v>
      </c>
    </row>
    <row r="41" spans="1:15">
      <c r="A41" s="139" t="str">
        <f>VLOOKUP(B41,Dorsales!A:B,2)</f>
        <v xml:space="preserve"> </v>
      </c>
      <c r="B41" s="143">
        <v>38</v>
      </c>
      <c r="C41" s="141">
        <f>VLOOKUP(B41,'Vuelo 1'!E:K,7,FALSE)</f>
        <v>0</v>
      </c>
      <c r="D41" s="141">
        <f>VLOOKUP(B41,'Vuelo 1'!E:L,8,FALSE)</f>
        <v>0</v>
      </c>
      <c r="E41" s="141">
        <f>VLOOKUP(B41,'Vuelo 2'!E:K,7,FALSE)</f>
        <v>0</v>
      </c>
      <c r="F41" s="141">
        <f>VLOOKUP(B41,'Vuelo 2'!E:L,8,FALSE)</f>
        <v>0</v>
      </c>
      <c r="G41" s="141">
        <f>VLOOKUP(B41,'Vuelo 3'!E:K,7,FALSE)</f>
        <v>0</v>
      </c>
      <c r="H41" s="141">
        <f>VLOOKUP(B41,'Vuelo 3'!E:L,8,FALSE)</f>
        <v>0</v>
      </c>
      <c r="I41" s="141">
        <f>VLOOKUP(B41,'Vuelo 4'!E:K,7,FALSE)</f>
        <v>0</v>
      </c>
      <c r="J41" s="141">
        <f>VLOOKUP(B41,'Vuelo 4'!E:L,8,FALSE)</f>
        <v>0</v>
      </c>
      <c r="K41" s="141">
        <f>VLOOKUP(B41,'Vuelo 5'!E:K,7,FALSE)</f>
        <v>0</v>
      </c>
      <c r="L41" s="141">
        <f>VLOOKUP(B41,'Vuelo 5'!E:L,8,FALSE)</f>
        <v>0</v>
      </c>
      <c r="M41" s="141">
        <f>VLOOKUP(B41,'Vuelo 6'!E:K,7,FALSE)</f>
        <v>0</v>
      </c>
      <c r="N41" s="141">
        <f>VLOOKUP(B41,'Vuelo 6'!E:L,8,FALSE)</f>
        <v>0</v>
      </c>
      <c r="O41" s="142">
        <f t="shared" si="0"/>
        <v>0</v>
      </c>
    </row>
    <row r="42" spans="1:15">
      <c r="A42" s="139" t="str">
        <f>VLOOKUP(B42,Dorsales!A:B,2)</f>
        <v xml:space="preserve"> </v>
      </c>
      <c r="B42" s="143">
        <v>39</v>
      </c>
      <c r="C42" s="141">
        <f>VLOOKUP(B42,'Vuelo 1'!E:K,7,FALSE)</f>
        <v>0</v>
      </c>
      <c r="D42" s="141">
        <f>VLOOKUP(B42,'Vuelo 1'!E:L,8,FALSE)</f>
        <v>0</v>
      </c>
      <c r="E42" s="141">
        <f>VLOOKUP(B42,'Vuelo 2'!E:K,7,FALSE)</f>
        <v>0</v>
      </c>
      <c r="F42" s="141">
        <f>VLOOKUP(B42,'Vuelo 2'!E:L,8,FALSE)</f>
        <v>0</v>
      </c>
      <c r="G42" s="141">
        <f>VLOOKUP(B42,'Vuelo 3'!E:K,7,FALSE)</f>
        <v>0</v>
      </c>
      <c r="H42" s="141">
        <f>VLOOKUP(B42,'Vuelo 3'!E:L,8,FALSE)</f>
        <v>0</v>
      </c>
      <c r="I42" s="141">
        <f>VLOOKUP(B42,'Vuelo 4'!E:K,7,FALSE)</f>
        <v>0</v>
      </c>
      <c r="J42" s="141">
        <f>VLOOKUP(B42,'Vuelo 4'!E:L,8,FALSE)</f>
        <v>0</v>
      </c>
      <c r="K42" s="141">
        <f>VLOOKUP(B42,'Vuelo 5'!E:K,7,FALSE)</f>
        <v>0</v>
      </c>
      <c r="L42" s="141">
        <f>VLOOKUP(B42,'Vuelo 5'!E:L,8,FALSE)</f>
        <v>0</v>
      </c>
      <c r="M42" s="141">
        <f>VLOOKUP(B42,'Vuelo 6'!E:K,7,FALSE)</f>
        <v>0</v>
      </c>
      <c r="N42" s="141">
        <f>VLOOKUP(B42,'Vuelo 6'!E:L,8,FALSE)</f>
        <v>0</v>
      </c>
      <c r="O42" s="142">
        <f t="shared" si="0"/>
        <v>0</v>
      </c>
    </row>
    <row r="43" spans="1:15">
      <c r="A43" s="145" t="str">
        <f>VLOOKUP(B43,Dorsales!A:B,2)</f>
        <v xml:space="preserve"> </v>
      </c>
      <c r="B43" s="146">
        <v>40</v>
      </c>
      <c r="C43" s="147">
        <f>VLOOKUP(B43,'Vuelo 1'!E:K,7,FALSE)</f>
        <v>0</v>
      </c>
      <c r="D43" s="147">
        <f>VLOOKUP(B43,'Vuelo 1'!E:L,8,FALSE)</f>
        <v>0</v>
      </c>
      <c r="E43" s="147">
        <f>VLOOKUP(B43,'Vuelo 2'!E:K,7,FALSE)</f>
        <v>0</v>
      </c>
      <c r="F43" s="147">
        <f>VLOOKUP(B43,'Vuelo 2'!E:L,8,FALSE)</f>
        <v>0</v>
      </c>
      <c r="G43" s="147">
        <f>VLOOKUP(B43,'Vuelo 3'!E:K,7,FALSE)</f>
        <v>0</v>
      </c>
      <c r="H43" s="147">
        <f>VLOOKUP(B43,'Vuelo 3'!E:L,8,FALSE)</f>
        <v>0</v>
      </c>
      <c r="I43" s="147">
        <f>VLOOKUP(B43,'Vuelo 4'!E:K,7,FALSE)</f>
        <v>0</v>
      </c>
      <c r="J43" s="147">
        <f>VLOOKUP(B43,'Vuelo 4'!E:L,8,FALSE)</f>
        <v>0</v>
      </c>
      <c r="K43" s="147">
        <f>VLOOKUP(B43,'Vuelo 5'!E:K,7,FALSE)</f>
        <v>0</v>
      </c>
      <c r="L43" s="147">
        <f>VLOOKUP(B43,'Vuelo 5'!E:L,8,FALSE)</f>
        <v>0</v>
      </c>
      <c r="M43" s="147">
        <f>VLOOKUP(B43,'Vuelo 6'!E:K,7,FALSE)</f>
        <v>0</v>
      </c>
      <c r="N43" s="147">
        <f>VLOOKUP(B43,'Vuelo 6'!E:L,8,FALSE)</f>
        <v>0</v>
      </c>
      <c r="O43" s="83">
        <f t="shared" si="0"/>
        <v>0</v>
      </c>
    </row>
  </sheetData>
  <sheetProtection sheet="1"/>
  <mergeCells count="7">
    <mergeCell ref="A1:O1"/>
    <mergeCell ref="C2:D2"/>
    <mergeCell ref="E2:F2"/>
    <mergeCell ref="G2:H2"/>
    <mergeCell ref="I2:J2"/>
    <mergeCell ref="K2:L2"/>
    <mergeCell ref="M2:N2"/>
  </mergeCells>
  <printOptions horizontalCentered="1" verticalCentered="1"/>
  <pageMargins left="0.74791666666666667" right="0.74791666666666667" top="0.98402777777777772" bottom="0.98402777777777772" header="0.51180555555555551" footer="0.51180555555555551"/>
  <pageSetup paperSize="9" firstPageNumber="0" orientation="landscape" horizontalDpi="300" verticalDpi="300"/>
  <headerFooter alignWithMargins="0"/>
</worksheet>
</file>

<file path=xl/worksheets/sheet12.xml><?xml version="1.0" encoding="utf-8"?>
<worksheet xmlns="http://schemas.openxmlformats.org/spreadsheetml/2006/main" xmlns:r="http://schemas.openxmlformats.org/officeDocument/2006/relationships">
  <sheetPr codeName="Sheet12">
    <pageSetUpPr fitToPage="1"/>
  </sheetPr>
  <dimension ref="A1:P97"/>
  <sheetViews>
    <sheetView workbookViewId="0">
      <selection activeCell="M1" sqref="M1"/>
    </sheetView>
  </sheetViews>
  <sheetFormatPr baseColWidth="10" defaultColWidth="9.109375" defaultRowHeight="13.2"/>
  <cols>
    <col min="1" max="1" width="11" customWidth="1"/>
    <col min="2" max="3" width="5.6640625" customWidth="1"/>
    <col min="4" max="5" width="3.33203125" customWidth="1"/>
    <col min="6" max="12" width="5.6640625" customWidth="1"/>
    <col min="13" max="13" width="6.5546875" customWidth="1"/>
    <col min="14" max="17" width="5.6640625" customWidth="1"/>
  </cols>
  <sheetData>
    <row r="1" spans="1:16">
      <c r="A1" s="148" t="s">
        <v>72</v>
      </c>
      <c r="B1" s="38">
        <v>9</v>
      </c>
      <c r="C1" s="39"/>
      <c r="D1" s="188" t="s">
        <v>73</v>
      </c>
      <c r="E1" s="188"/>
      <c r="F1" s="38">
        <v>6</v>
      </c>
      <c r="G1" s="148"/>
      <c r="H1" s="188" t="s">
        <v>74</v>
      </c>
      <c r="I1" s="188"/>
      <c r="J1" s="38">
        <v>3</v>
      </c>
      <c r="K1" s="188" t="s">
        <v>75</v>
      </c>
      <c r="L1" s="188"/>
      <c r="M1" s="64">
        <f>VLOOKUP($B3,Dorsales!A:I,5,FALSE)</f>
        <v>0</v>
      </c>
      <c r="N1" s="149"/>
      <c r="O1" s="39"/>
      <c r="P1" s="39"/>
    </row>
    <row r="2" spans="1:16">
      <c r="A2" s="148"/>
      <c r="B2" s="149"/>
      <c r="C2" s="39"/>
      <c r="D2" s="39"/>
      <c r="E2" s="39"/>
      <c r="F2" s="148"/>
      <c r="G2" s="148"/>
      <c r="H2" s="39"/>
      <c r="I2" s="39"/>
      <c r="J2" s="148"/>
      <c r="K2" s="148"/>
      <c r="L2" s="148"/>
      <c r="M2" s="150"/>
      <c r="N2" s="150"/>
      <c r="O2" s="39"/>
      <c r="P2" s="39"/>
    </row>
    <row r="3" spans="1:16" ht="12.75" customHeight="1">
      <c r="A3" s="148" t="s">
        <v>76</v>
      </c>
      <c r="B3" s="38">
        <v>6</v>
      </c>
      <c r="C3" s="151"/>
      <c r="D3" s="152">
        <f>VLOOKUP($B3,Dorsales!A:I,2,FALSE)</f>
        <v>0</v>
      </c>
      <c r="E3" s="153"/>
      <c r="F3" s="153"/>
      <c r="G3" s="153"/>
      <c r="H3" s="153"/>
      <c r="I3" s="153"/>
      <c r="J3" s="153"/>
      <c r="K3" s="153"/>
      <c r="L3" s="153"/>
      <c r="M3" s="153"/>
      <c r="N3" s="153"/>
      <c r="O3" s="154"/>
      <c r="P3" s="39"/>
    </row>
    <row r="4" spans="1:16" ht="12.75" customHeight="1">
      <c r="A4" s="39"/>
      <c r="B4" s="39"/>
      <c r="C4" s="39"/>
      <c r="D4" s="39"/>
      <c r="E4" s="39"/>
      <c r="F4" s="39"/>
      <c r="G4" s="39"/>
      <c r="H4" s="39"/>
      <c r="I4" s="39"/>
      <c r="J4" s="39"/>
      <c r="K4" s="39"/>
      <c r="L4" s="39"/>
      <c r="M4" s="39"/>
      <c r="N4" s="39"/>
      <c r="O4" s="39"/>
      <c r="P4" s="39"/>
    </row>
    <row r="5" spans="1:16" ht="7.5" customHeight="1">
      <c r="A5" s="39"/>
      <c r="B5" s="39"/>
      <c r="C5" s="39"/>
      <c r="D5" s="39"/>
      <c r="E5" s="39"/>
      <c r="F5" s="39"/>
      <c r="G5" s="39"/>
      <c r="H5" s="39"/>
      <c r="I5" s="155"/>
      <c r="J5" s="155"/>
      <c r="K5" s="155"/>
      <c r="L5" s="155"/>
      <c r="M5" s="155"/>
      <c r="N5" s="155"/>
      <c r="O5" s="155"/>
      <c r="P5" s="39"/>
    </row>
    <row r="6" spans="1:16" ht="13.5" customHeight="1">
      <c r="A6" s="148" t="s">
        <v>77</v>
      </c>
      <c r="B6" s="148"/>
      <c r="C6" s="148"/>
      <c r="D6" s="187"/>
      <c r="E6" s="187"/>
      <c r="F6" s="39" t="s">
        <v>78</v>
      </c>
      <c r="G6" s="156"/>
      <c r="H6" s="39" t="s">
        <v>79</v>
      </c>
      <c r="I6" s="156"/>
      <c r="J6" s="189" t="s">
        <v>80</v>
      </c>
      <c r="K6" s="189"/>
      <c r="L6" s="155"/>
      <c r="M6" s="155"/>
      <c r="N6" s="155" t="s">
        <v>24</v>
      </c>
      <c r="O6" s="155"/>
      <c r="P6" s="39"/>
    </row>
    <row r="7" spans="1:16" ht="7.5" customHeight="1">
      <c r="A7" s="39"/>
      <c r="B7" s="39"/>
      <c r="C7" s="39"/>
      <c r="D7" s="39"/>
      <c r="E7" s="39"/>
      <c r="F7" s="39"/>
      <c r="G7" s="39"/>
      <c r="H7" s="39"/>
      <c r="I7" s="155"/>
      <c r="J7" s="155"/>
      <c r="K7" s="155"/>
      <c r="L7" s="155"/>
      <c r="M7" s="155"/>
      <c r="N7" s="155"/>
      <c r="O7" s="155"/>
      <c r="P7" s="39"/>
    </row>
    <row r="8" spans="1:16" ht="8.85" customHeight="1">
      <c r="A8" s="39"/>
      <c r="B8" s="185" t="s">
        <v>81</v>
      </c>
      <c r="C8" s="186" t="s">
        <v>82</v>
      </c>
      <c r="D8" s="187"/>
      <c r="E8" s="39"/>
      <c r="F8" s="185" t="s">
        <v>83</v>
      </c>
      <c r="G8" s="185"/>
      <c r="H8" s="185"/>
      <c r="I8" s="185"/>
      <c r="J8" s="185"/>
      <c r="K8" s="185"/>
      <c r="L8" s="39"/>
      <c r="M8" s="39"/>
      <c r="N8" s="39"/>
      <c r="O8" s="39"/>
      <c r="P8" s="39"/>
    </row>
    <row r="9" spans="1:16" ht="8.85" customHeight="1">
      <c r="A9" s="39"/>
      <c r="B9" s="185"/>
      <c r="C9" s="186"/>
      <c r="D9" s="187"/>
      <c r="E9" s="39"/>
      <c r="F9" s="185"/>
      <c r="G9" s="185"/>
      <c r="H9" s="185"/>
      <c r="I9" s="185"/>
      <c r="J9" s="185"/>
      <c r="K9" s="185"/>
      <c r="L9" s="39"/>
      <c r="M9" s="190"/>
      <c r="N9" s="190"/>
      <c r="O9" s="158"/>
      <c r="P9" s="39"/>
    </row>
    <row r="10" spans="1:16" ht="8.85" customHeight="1">
      <c r="A10" s="39"/>
      <c r="B10" s="185"/>
      <c r="C10" s="159" t="s">
        <v>84</v>
      </c>
      <c r="D10" s="156"/>
      <c r="E10" s="39"/>
      <c r="F10" s="185"/>
      <c r="G10" s="185"/>
      <c r="H10" s="185"/>
      <c r="I10" s="185"/>
      <c r="J10" s="185"/>
      <c r="K10" s="185"/>
      <c r="L10" s="39"/>
      <c r="M10" s="190"/>
      <c r="N10" s="190"/>
      <c r="O10" s="158"/>
      <c r="P10" s="39"/>
    </row>
    <row r="11" spans="1:16" ht="8.85" customHeight="1">
      <c r="A11" s="39"/>
      <c r="B11" s="160"/>
      <c r="C11" s="159" t="s">
        <v>85</v>
      </c>
      <c r="D11" s="156"/>
      <c r="E11" s="39"/>
      <c r="F11" s="160"/>
      <c r="G11" s="160"/>
      <c r="H11" s="160"/>
      <c r="I11" s="160"/>
      <c r="J11" s="160"/>
      <c r="K11" s="160"/>
      <c r="L11" s="39"/>
      <c r="M11" s="157"/>
      <c r="N11" s="157"/>
      <c r="O11" s="39"/>
      <c r="P11" s="39"/>
    </row>
    <row r="12" spans="1:16" ht="4.5" customHeight="1">
      <c r="A12" s="39"/>
      <c r="B12" s="39"/>
      <c r="C12" s="39"/>
      <c r="D12" s="39"/>
      <c r="E12" s="39"/>
      <c r="F12" s="39"/>
      <c r="G12" s="39"/>
      <c r="H12" s="39"/>
      <c r="I12" s="39"/>
      <c r="J12" s="39"/>
      <c r="K12" s="39"/>
      <c r="L12" s="39"/>
      <c r="M12" s="39"/>
      <c r="N12" s="39"/>
      <c r="O12" s="39"/>
      <c r="P12" s="39"/>
    </row>
    <row r="13" spans="1:16">
      <c r="A13" s="39" t="s">
        <v>86</v>
      </c>
      <c r="B13" s="39"/>
      <c r="C13" s="39"/>
      <c r="D13" s="39"/>
      <c r="E13" s="39"/>
      <c r="F13" s="39"/>
      <c r="G13" s="39"/>
      <c r="H13" s="39"/>
      <c r="I13" s="39"/>
      <c r="J13" s="39"/>
      <c r="K13" s="39"/>
      <c r="L13" s="39"/>
      <c r="M13" s="39"/>
      <c r="N13" s="39"/>
      <c r="O13" s="39"/>
      <c r="P13" s="39"/>
    </row>
    <row r="14" spans="1:16">
      <c r="A14" s="39"/>
      <c r="B14" s="39"/>
      <c r="C14" s="39"/>
      <c r="D14" s="39"/>
      <c r="E14" s="39"/>
      <c r="F14" s="39"/>
      <c r="G14" s="39"/>
      <c r="H14" s="39"/>
      <c r="I14" s="39"/>
      <c r="J14" s="39"/>
      <c r="K14" s="39"/>
      <c r="L14" s="39"/>
      <c r="M14" s="39"/>
      <c r="N14" s="39"/>
      <c r="O14" s="39"/>
      <c r="P14" s="39"/>
    </row>
    <row r="15" spans="1:16">
      <c r="A15" s="148" t="s">
        <v>72</v>
      </c>
      <c r="B15" s="38"/>
      <c r="C15" s="39"/>
      <c r="D15" s="188" t="s">
        <v>73</v>
      </c>
      <c r="E15" s="188"/>
      <c r="F15" s="38"/>
      <c r="G15" s="148"/>
      <c r="H15" s="188" t="s">
        <v>74</v>
      </c>
      <c r="I15" s="188"/>
      <c r="J15" s="38"/>
      <c r="K15" s="188" t="s">
        <v>75</v>
      </c>
      <c r="L15" s="188"/>
      <c r="M15" s="64">
        <f>VLOOKUP($B17,Dorsales!A:I,5,FALSE)</f>
        <v>0</v>
      </c>
      <c r="N15" s="149"/>
      <c r="O15" s="39"/>
      <c r="P15" s="39"/>
    </row>
    <row r="16" spans="1:16">
      <c r="A16" s="148"/>
      <c r="B16" s="149"/>
      <c r="C16" s="39"/>
      <c r="D16" s="39"/>
      <c r="E16" s="39"/>
      <c r="F16" s="148"/>
      <c r="G16" s="148"/>
      <c r="H16" s="39"/>
      <c r="I16" s="39"/>
      <c r="J16" s="148"/>
      <c r="K16" s="148"/>
      <c r="L16" s="148"/>
      <c r="M16" s="150"/>
      <c r="N16" s="150"/>
      <c r="O16" s="39"/>
      <c r="P16" s="39"/>
    </row>
    <row r="17" spans="1:16">
      <c r="A17" s="148" t="s">
        <v>76</v>
      </c>
      <c r="B17" s="38"/>
      <c r="C17" s="154"/>
      <c r="D17" s="152" t="str">
        <f>VLOOKUP($B17,Dorsales!A:I,2,FALSE)</f>
        <v>-------</v>
      </c>
      <c r="E17" s="153"/>
      <c r="F17" s="153"/>
      <c r="G17" s="153"/>
      <c r="H17" s="153"/>
      <c r="I17" s="153"/>
      <c r="J17" s="153"/>
      <c r="K17" s="153"/>
      <c r="L17" s="153"/>
      <c r="M17" s="153"/>
      <c r="N17" s="153"/>
      <c r="O17" s="150"/>
      <c r="P17" s="39"/>
    </row>
    <row r="18" spans="1:16" ht="12.75" customHeight="1">
      <c r="A18" s="39"/>
      <c r="B18" s="39"/>
      <c r="C18" s="39"/>
      <c r="D18" s="39"/>
      <c r="E18" s="39"/>
      <c r="F18" s="39"/>
      <c r="G18" s="39"/>
      <c r="H18" s="39"/>
      <c r="I18" s="39"/>
      <c r="J18" s="39"/>
      <c r="K18" s="39"/>
      <c r="L18" s="39"/>
      <c r="M18" s="39"/>
      <c r="N18" s="39"/>
      <c r="O18" s="39"/>
      <c r="P18" s="39"/>
    </row>
    <row r="19" spans="1:16" ht="7.5" customHeight="1">
      <c r="A19" s="39"/>
      <c r="B19" s="39"/>
      <c r="C19" s="39"/>
      <c r="D19" s="39"/>
      <c r="E19" s="39"/>
      <c r="F19" s="39"/>
      <c r="G19" s="39"/>
      <c r="H19" s="39"/>
      <c r="I19" s="155"/>
      <c r="J19" s="155"/>
      <c r="K19" s="155"/>
      <c r="L19" s="155"/>
      <c r="M19" s="155"/>
      <c r="N19" s="155"/>
      <c r="O19" s="155"/>
      <c r="P19" s="39"/>
    </row>
    <row r="20" spans="1:16">
      <c r="A20" s="148" t="s">
        <v>77</v>
      </c>
      <c r="B20" s="148"/>
      <c r="C20" s="148"/>
      <c r="D20" s="187"/>
      <c r="E20" s="187"/>
      <c r="F20" s="39" t="s">
        <v>78</v>
      </c>
      <c r="G20" s="156"/>
      <c r="H20" s="39" t="s">
        <v>79</v>
      </c>
      <c r="I20" s="156"/>
      <c r="J20" s="189" t="s">
        <v>80</v>
      </c>
      <c r="K20" s="189"/>
      <c r="L20" s="155"/>
      <c r="M20" s="155"/>
      <c r="N20" s="155"/>
      <c r="O20" s="155"/>
      <c r="P20" s="39"/>
    </row>
    <row r="21" spans="1:16" ht="7.5" customHeight="1">
      <c r="A21" s="39"/>
      <c r="B21" s="39"/>
      <c r="C21" s="39"/>
      <c r="D21" s="39"/>
      <c r="E21" s="39"/>
      <c r="F21" s="39"/>
      <c r="G21" s="39"/>
      <c r="H21" s="39"/>
      <c r="I21" s="155"/>
      <c r="J21" s="155"/>
      <c r="K21" s="155"/>
      <c r="L21" s="155"/>
      <c r="M21" s="155"/>
      <c r="N21" s="155"/>
      <c r="O21" s="155"/>
      <c r="P21" s="39"/>
    </row>
    <row r="22" spans="1:16" ht="8.85" customHeight="1">
      <c r="A22" s="39"/>
      <c r="B22" s="185" t="s">
        <v>81</v>
      </c>
      <c r="C22" s="186" t="s">
        <v>82</v>
      </c>
      <c r="D22" s="187"/>
      <c r="E22" s="39"/>
      <c r="F22" s="185" t="s">
        <v>83</v>
      </c>
      <c r="G22" s="185"/>
      <c r="H22" s="185"/>
      <c r="I22" s="185"/>
      <c r="J22" s="185"/>
      <c r="K22" s="185"/>
      <c r="L22" s="39"/>
      <c r="M22" s="39"/>
      <c r="N22" s="39"/>
      <c r="O22" s="39"/>
      <c r="P22" s="39"/>
    </row>
    <row r="23" spans="1:16" ht="8.85" customHeight="1">
      <c r="A23" s="39"/>
      <c r="B23" s="185"/>
      <c r="C23" s="186"/>
      <c r="D23" s="187"/>
      <c r="E23" s="39"/>
      <c r="F23" s="185"/>
      <c r="G23" s="185"/>
      <c r="H23" s="185"/>
      <c r="I23" s="185"/>
      <c r="J23" s="185"/>
      <c r="K23" s="185"/>
      <c r="L23" s="39"/>
      <c r="M23" s="190"/>
      <c r="N23" s="190"/>
      <c r="O23" s="39"/>
      <c r="P23" s="39"/>
    </row>
    <row r="24" spans="1:16" ht="8.85" customHeight="1">
      <c r="A24" s="39"/>
      <c r="B24" s="185"/>
      <c r="C24" s="159" t="s">
        <v>84</v>
      </c>
      <c r="D24" s="156"/>
      <c r="E24" s="39"/>
      <c r="F24" s="185"/>
      <c r="G24" s="185"/>
      <c r="H24" s="185"/>
      <c r="I24" s="185"/>
      <c r="J24" s="185"/>
      <c r="K24" s="185"/>
      <c r="L24" s="39"/>
      <c r="M24" s="190"/>
      <c r="N24" s="190"/>
      <c r="O24" s="39"/>
      <c r="P24" s="39"/>
    </row>
    <row r="25" spans="1:16" ht="8.85" customHeight="1">
      <c r="A25" s="39"/>
      <c r="B25" s="160"/>
      <c r="C25" s="159" t="s">
        <v>85</v>
      </c>
      <c r="D25" s="156"/>
      <c r="E25" s="39"/>
      <c r="F25" s="160"/>
      <c r="G25" s="160"/>
      <c r="H25" s="160"/>
      <c r="I25" s="160"/>
      <c r="J25" s="160"/>
      <c r="K25" s="160"/>
      <c r="L25" s="39"/>
      <c r="M25" s="157"/>
      <c r="N25" s="157"/>
      <c r="O25" s="39"/>
      <c r="P25" s="39"/>
    </row>
    <row r="26" spans="1:16" ht="4.5" customHeight="1">
      <c r="A26" s="39"/>
      <c r="B26" s="39"/>
      <c r="C26" s="39"/>
      <c r="D26" s="39"/>
      <c r="E26" s="39"/>
      <c r="F26" s="39"/>
      <c r="G26" s="39"/>
      <c r="H26" s="39"/>
      <c r="I26" s="39"/>
      <c r="J26" s="39"/>
      <c r="K26" s="39"/>
      <c r="L26" s="39"/>
      <c r="M26" s="39"/>
      <c r="N26" s="39"/>
      <c r="O26" s="39"/>
      <c r="P26" s="39"/>
    </row>
    <row r="27" spans="1:16">
      <c r="A27" s="39" t="s">
        <v>86</v>
      </c>
      <c r="B27" s="39"/>
      <c r="C27" s="39"/>
      <c r="D27" s="39"/>
      <c r="E27" s="39"/>
      <c r="F27" s="39"/>
      <c r="G27" s="39"/>
      <c r="H27" s="39"/>
      <c r="I27" s="39"/>
      <c r="J27" s="39"/>
      <c r="K27" s="39"/>
      <c r="L27" s="39"/>
      <c r="M27" s="39"/>
      <c r="N27" s="39"/>
      <c r="O27" s="39"/>
      <c r="P27" s="39"/>
    </row>
    <row r="28" spans="1:16">
      <c r="A28" s="148"/>
      <c r="B28" s="148"/>
      <c r="C28" s="39"/>
      <c r="D28" s="39"/>
      <c r="E28" s="39"/>
      <c r="F28" s="148"/>
      <c r="G28" s="148"/>
      <c r="H28" s="39"/>
      <c r="I28" s="39"/>
      <c r="J28" s="148"/>
      <c r="K28" s="148"/>
      <c r="L28" s="148"/>
      <c r="M28" s="150"/>
      <c r="N28" s="150"/>
      <c r="O28" s="39"/>
      <c r="P28" s="39"/>
    </row>
    <row r="29" spans="1:16">
      <c r="A29" s="148" t="s">
        <v>72</v>
      </c>
      <c r="B29" s="38"/>
      <c r="C29" s="39"/>
      <c r="D29" s="188" t="s">
        <v>73</v>
      </c>
      <c r="E29" s="188"/>
      <c r="F29" s="38"/>
      <c r="G29" s="148"/>
      <c r="H29" s="188" t="s">
        <v>74</v>
      </c>
      <c r="I29" s="188"/>
      <c r="J29" s="38"/>
      <c r="K29" s="188" t="s">
        <v>75</v>
      </c>
      <c r="L29" s="188"/>
      <c r="M29" s="64">
        <f>VLOOKUP($B31,Dorsales!A:I,5,FALSE)</f>
        <v>0</v>
      </c>
      <c r="N29" s="149"/>
      <c r="O29" s="39"/>
      <c r="P29" s="39"/>
    </row>
    <row r="30" spans="1:16">
      <c r="A30" s="148"/>
      <c r="B30" s="149"/>
      <c r="C30" s="39"/>
      <c r="D30" s="39"/>
      <c r="E30" s="39"/>
      <c r="F30" s="148"/>
      <c r="G30" s="148"/>
      <c r="H30" s="39"/>
      <c r="I30" s="39"/>
      <c r="J30" s="148"/>
      <c r="K30" s="148"/>
      <c r="L30" s="148"/>
      <c r="M30" s="150"/>
      <c r="N30" s="150"/>
      <c r="O30" s="39"/>
      <c r="P30" s="39"/>
    </row>
    <row r="31" spans="1:16">
      <c r="A31" s="148" t="s">
        <v>76</v>
      </c>
      <c r="B31" s="38"/>
      <c r="C31" s="154"/>
      <c r="D31" s="152" t="str">
        <f>VLOOKUP($B31,Dorsales!A:I,2,FALSE)</f>
        <v>-------</v>
      </c>
      <c r="E31" s="153"/>
      <c r="F31" s="153"/>
      <c r="G31" s="153"/>
      <c r="H31" s="153"/>
      <c r="I31" s="153"/>
      <c r="J31" s="153"/>
      <c r="K31" s="153"/>
      <c r="L31" s="153"/>
      <c r="M31" s="153"/>
      <c r="N31" s="153"/>
      <c r="O31" s="150"/>
      <c r="P31" s="39"/>
    </row>
    <row r="32" spans="1:16" ht="12.75" customHeight="1">
      <c r="A32" s="39"/>
      <c r="B32" s="39"/>
      <c r="C32" s="39"/>
      <c r="D32" s="39"/>
      <c r="E32" s="39"/>
      <c r="F32" s="39"/>
      <c r="G32" s="39"/>
      <c r="H32" s="39"/>
      <c r="I32" s="39"/>
      <c r="J32" s="39"/>
      <c r="K32" s="39"/>
      <c r="L32" s="39"/>
      <c r="M32" s="39"/>
      <c r="N32" s="39"/>
      <c r="O32" s="39"/>
      <c r="P32" s="39"/>
    </row>
    <row r="33" spans="1:16" ht="7.5" customHeight="1">
      <c r="A33" s="39"/>
      <c r="B33" s="39"/>
      <c r="C33" s="39"/>
      <c r="D33" s="39"/>
      <c r="E33" s="39"/>
      <c r="F33" s="39"/>
      <c r="G33" s="39"/>
      <c r="H33" s="39"/>
      <c r="I33" s="155"/>
      <c r="J33" s="155"/>
      <c r="K33" s="155"/>
      <c r="L33" s="155"/>
      <c r="M33" s="155"/>
      <c r="N33" s="155"/>
      <c r="O33" s="155"/>
      <c r="P33" s="39"/>
    </row>
    <row r="34" spans="1:16">
      <c r="A34" s="148" t="s">
        <v>77</v>
      </c>
      <c r="B34" s="148"/>
      <c r="C34" s="148"/>
      <c r="D34" s="187"/>
      <c r="E34" s="187"/>
      <c r="F34" s="39" t="s">
        <v>78</v>
      </c>
      <c r="G34" s="156"/>
      <c r="H34" s="39" t="s">
        <v>79</v>
      </c>
      <c r="I34" s="156"/>
      <c r="J34" s="189" t="s">
        <v>80</v>
      </c>
      <c r="K34" s="189"/>
      <c r="L34" s="155"/>
      <c r="M34" s="155"/>
      <c r="N34" s="155"/>
      <c r="O34" s="155"/>
      <c r="P34" s="39"/>
    </row>
    <row r="35" spans="1:16" ht="7.5" customHeight="1">
      <c r="A35" s="39"/>
      <c r="B35" s="39"/>
      <c r="C35" s="39"/>
      <c r="D35" s="39"/>
      <c r="E35" s="39"/>
      <c r="F35" s="39"/>
      <c r="G35" s="39"/>
      <c r="H35" s="39"/>
      <c r="I35" s="155"/>
      <c r="J35" s="155"/>
      <c r="K35" s="155"/>
      <c r="L35" s="155"/>
      <c r="M35" s="155"/>
      <c r="N35" s="155"/>
      <c r="O35" s="155"/>
      <c r="P35" s="39"/>
    </row>
    <row r="36" spans="1:16" ht="8.85" customHeight="1">
      <c r="A36" s="39"/>
      <c r="B36" s="185" t="s">
        <v>81</v>
      </c>
      <c r="C36" s="186" t="s">
        <v>82</v>
      </c>
      <c r="D36" s="187"/>
      <c r="E36" s="39"/>
      <c r="F36" s="185" t="s">
        <v>83</v>
      </c>
      <c r="G36" s="185"/>
      <c r="H36" s="185"/>
      <c r="I36" s="185"/>
      <c r="J36" s="185"/>
      <c r="K36" s="185"/>
      <c r="L36" s="39"/>
      <c r="M36" s="39"/>
      <c r="N36" s="39"/>
      <c r="O36" s="39"/>
      <c r="P36" s="39"/>
    </row>
    <row r="37" spans="1:16" ht="8.85" customHeight="1">
      <c r="A37" s="39"/>
      <c r="B37" s="185"/>
      <c r="C37" s="186"/>
      <c r="D37" s="187"/>
      <c r="E37" s="39"/>
      <c r="F37" s="185"/>
      <c r="G37" s="185"/>
      <c r="H37" s="185"/>
      <c r="I37" s="185"/>
      <c r="J37" s="185"/>
      <c r="K37" s="185"/>
      <c r="L37" s="39"/>
      <c r="M37" s="190"/>
      <c r="N37" s="190"/>
      <c r="O37" s="39"/>
      <c r="P37" s="39"/>
    </row>
    <row r="38" spans="1:16" ht="8.85" customHeight="1">
      <c r="A38" s="39"/>
      <c r="B38" s="185"/>
      <c r="C38" s="159" t="s">
        <v>84</v>
      </c>
      <c r="D38" s="156"/>
      <c r="E38" s="39"/>
      <c r="F38" s="185"/>
      <c r="G38" s="185"/>
      <c r="H38" s="185"/>
      <c r="I38" s="185"/>
      <c r="J38" s="185"/>
      <c r="K38" s="185"/>
      <c r="L38" s="39"/>
      <c r="M38" s="190"/>
      <c r="N38" s="190"/>
      <c r="O38" s="39"/>
      <c r="P38" s="39"/>
    </row>
    <row r="39" spans="1:16" ht="8.85" customHeight="1">
      <c r="A39" s="39"/>
      <c r="B39" s="160"/>
      <c r="C39" s="159" t="s">
        <v>85</v>
      </c>
      <c r="D39" s="156"/>
      <c r="E39" s="39"/>
      <c r="F39" s="160"/>
      <c r="G39" s="160"/>
      <c r="H39" s="160"/>
      <c r="I39" s="160"/>
      <c r="J39" s="160"/>
      <c r="K39" s="160"/>
      <c r="L39" s="39"/>
      <c r="M39" s="157"/>
      <c r="N39" s="157"/>
      <c r="O39" s="39"/>
      <c r="P39" s="39"/>
    </row>
    <row r="40" spans="1:16" ht="4.5" customHeight="1">
      <c r="A40" s="39"/>
      <c r="B40" s="39"/>
      <c r="C40" s="39"/>
      <c r="D40" s="39"/>
      <c r="E40" s="39"/>
      <c r="F40" s="39"/>
      <c r="G40" s="39"/>
      <c r="H40" s="39"/>
      <c r="I40" s="39"/>
      <c r="J40" s="39"/>
      <c r="K40" s="39"/>
      <c r="L40" s="39"/>
      <c r="M40" s="39"/>
      <c r="N40" s="39"/>
      <c r="O40" s="39"/>
      <c r="P40" s="39"/>
    </row>
    <row r="41" spans="1:16">
      <c r="A41" s="39" t="s">
        <v>86</v>
      </c>
      <c r="B41" s="39"/>
      <c r="C41" s="39"/>
      <c r="D41" s="39"/>
      <c r="E41" s="39"/>
      <c r="F41" s="39"/>
      <c r="G41" s="39"/>
      <c r="H41" s="39"/>
      <c r="I41" s="39"/>
      <c r="J41" s="39"/>
      <c r="K41" s="39"/>
      <c r="L41" s="39"/>
      <c r="M41" s="39"/>
      <c r="N41" s="39"/>
      <c r="O41" s="39"/>
      <c r="P41" s="39"/>
    </row>
    <row r="42" spans="1:16">
      <c r="A42" s="39"/>
      <c r="B42" s="39"/>
      <c r="C42" s="39"/>
      <c r="D42" s="39"/>
      <c r="E42" s="39"/>
      <c r="F42" s="39"/>
      <c r="G42" s="39"/>
      <c r="H42" s="39"/>
      <c r="I42" s="39"/>
      <c r="J42" s="39"/>
      <c r="K42" s="39"/>
      <c r="L42" s="39"/>
      <c r="M42" s="39"/>
      <c r="N42" s="39"/>
      <c r="O42" s="39"/>
    </row>
    <row r="43" spans="1:16">
      <c r="A43" s="148" t="s">
        <v>72</v>
      </c>
      <c r="B43" s="38"/>
      <c r="C43" s="39"/>
      <c r="D43" s="188" t="s">
        <v>73</v>
      </c>
      <c r="E43" s="188"/>
      <c r="F43" s="38"/>
      <c r="G43" s="148"/>
      <c r="H43" s="188" t="s">
        <v>74</v>
      </c>
      <c r="I43" s="188"/>
      <c r="J43" s="38"/>
      <c r="K43" s="188" t="s">
        <v>75</v>
      </c>
      <c r="L43" s="188"/>
      <c r="M43" s="64">
        <f>VLOOKUP($B45,Dorsales!A:I,5,FALSE)</f>
        <v>0</v>
      </c>
      <c r="N43" s="149"/>
      <c r="O43" s="39"/>
      <c r="P43" s="39"/>
    </row>
    <row r="44" spans="1:16">
      <c r="A44" s="148"/>
      <c r="B44" s="38"/>
      <c r="C44" s="39"/>
      <c r="D44" s="39"/>
      <c r="E44" s="39"/>
      <c r="F44" s="148"/>
      <c r="G44" s="148"/>
      <c r="H44" s="39"/>
      <c r="I44" s="39"/>
      <c r="J44" s="148"/>
      <c r="K44" s="148"/>
      <c r="L44" s="148"/>
      <c r="M44" s="150"/>
      <c r="N44" s="150"/>
      <c r="O44" s="39"/>
      <c r="P44" s="39"/>
    </row>
    <row r="45" spans="1:16">
      <c r="A45" s="148" t="s">
        <v>76</v>
      </c>
      <c r="B45" s="38"/>
      <c r="C45" s="154"/>
      <c r="D45" s="152" t="str">
        <f>VLOOKUP($B45,Dorsales!A:I,2,FALSE)</f>
        <v>-------</v>
      </c>
      <c r="E45" s="153"/>
      <c r="F45" s="153"/>
      <c r="G45" s="153"/>
      <c r="H45" s="153"/>
      <c r="I45" s="153"/>
      <c r="J45" s="153"/>
      <c r="K45" s="153"/>
      <c r="L45" s="153"/>
      <c r="M45" s="153"/>
      <c r="N45" s="153"/>
      <c r="O45" s="150"/>
      <c r="P45" s="39"/>
    </row>
    <row r="46" spans="1:16" ht="12.75" customHeight="1">
      <c r="A46" s="39"/>
      <c r="B46" s="39"/>
      <c r="C46" s="39"/>
      <c r="D46" s="39"/>
      <c r="E46" s="39"/>
      <c r="F46" s="39"/>
      <c r="G46" s="39"/>
      <c r="H46" s="39"/>
      <c r="I46" s="39"/>
      <c r="J46" s="39"/>
      <c r="K46" s="39"/>
      <c r="L46" s="39"/>
      <c r="M46" s="39"/>
      <c r="N46" s="39"/>
      <c r="O46" s="39"/>
      <c r="P46" s="39"/>
    </row>
    <row r="47" spans="1:16" ht="7.5" customHeight="1">
      <c r="A47" s="39"/>
      <c r="B47" s="39"/>
      <c r="C47" s="39"/>
      <c r="D47" s="39"/>
      <c r="E47" s="39"/>
      <c r="F47" s="39"/>
      <c r="G47" s="39"/>
      <c r="H47" s="39"/>
      <c r="I47" s="155"/>
      <c r="J47" s="155"/>
      <c r="K47" s="155"/>
      <c r="L47" s="155"/>
      <c r="M47" s="155"/>
      <c r="N47" s="155"/>
      <c r="O47" s="155"/>
      <c r="P47" s="39"/>
    </row>
    <row r="48" spans="1:16">
      <c r="A48" s="148" t="s">
        <v>77</v>
      </c>
      <c r="B48" s="148"/>
      <c r="C48" s="148"/>
      <c r="D48" s="187"/>
      <c r="E48" s="187"/>
      <c r="F48" s="39" t="s">
        <v>78</v>
      </c>
      <c r="G48" s="156"/>
      <c r="H48" s="39" t="s">
        <v>79</v>
      </c>
      <c r="I48" s="156"/>
      <c r="J48" s="189" t="s">
        <v>80</v>
      </c>
      <c r="K48" s="189"/>
      <c r="L48" s="155"/>
      <c r="M48" s="155"/>
      <c r="N48" s="155"/>
      <c r="O48" s="155"/>
      <c r="P48" s="39"/>
    </row>
    <row r="49" spans="1:16" ht="7.5" customHeight="1">
      <c r="A49" s="39"/>
      <c r="B49" s="39"/>
      <c r="C49" s="39"/>
      <c r="D49" s="39"/>
      <c r="E49" s="39"/>
      <c r="F49" s="39"/>
      <c r="G49" s="39"/>
      <c r="H49" s="39"/>
      <c r="I49" s="155"/>
      <c r="J49" s="155"/>
      <c r="K49" s="155"/>
      <c r="L49" s="155"/>
      <c r="M49" s="155"/>
      <c r="N49" s="155"/>
      <c r="O49" s="155"/>
      <c r="P49" s="39"/>
    </row>
    <row r="50" spans="1:16" ht="8.85" customHeight="1">
      <c r="A50" s="39"/>
      <c r="B50" s="185" t="s">
        <v>81</v>
      </c>
      <c r="C50" s="186" t="s">
        <v>82</v>
      </c>
      <c r="D50" s="187"/>
      <c r="E50" s="39"/>
      <c r="F50" s="185" t="s">
        <v>83</v>
      </c>
      <c r="G50" s="185"/>
      <c r="H50" s="185"/>
      <c r="I50" s="185"/>
      <c r="J50" s="185"/>
      <c r="K50" s="185"/>
      <c r="L50" s="39"/>
      <c r="M50" s="39"/>
      <c r="N50" s="39"/>
      <c r="O50" s="39"/>
      <c r="P50" s="39"/>
    </row>
    <row r="51" spans="1:16" ht="8.85" customHeight="1">
      <c r="A51" s="39"/>
      <c r="B51" s="185"/>
      <c r="C51" s="186"/>
      <c r="D51" s="187"/>
      <c r="E51" s="39"/>
      <c r="F51" s="185"/>
      <c r="G51" s="185"/>
      <c r="H51" s="185"/>
      <c r="I51" s="185"/>
      <c r="J51" s="185"/>
      <c r="K51" s="185"/>
      <c r="L51" s="39"/>
      <c r="M51" s="190"/>
      <c r="N51" s="190"/>
      <c r="O51" s="39"/>
      <c r="P51" s="39"/>
    </row>
    <row r="52" spans="1:16" ht="8.85" customHeight="1">
      <c r="A52" s="39"/>
      <c r="B52" s="185"/>
      <c r="C52" s="159" t="s">
        <v>84</v>
      </c>
      <c r="D52" s="156"/>
      <c r="E52" s="39"/>
      <c r="F52" s="185"/>
      <c r="G52" s="185"/>
      <c r="H52" s="185"/>
      <c r="I52" s="185"/>
      <c r="J52" s="185"/>
      <c r="K52" s="185"/>
      <c r="L52" s="39"/>
      <c r="M52" s="190"/>
      <c r="N52" s="190"/>
      <c r="O52" s="39"/>
      <c r="P52" s="39"/>
    </row>
    <row r="53" spans="1:16" ht="8.85" customHeight="1">
      <c r="A53" s="39"/>
      <c r="B53" s="160"/>
      <c r="C53" s="159" t="s">
        <v>85</v>
      </c>
      <c r="D53" s="156"/>
      <c r="E53" s="39"/>
      <c r="F53" s="160"/>
      <c r="G53" s="160"/>
      <c r="H53" s="160"/>
      <c r="I53" s="160"/>
      <c r="J53" s="160"/>
      <c r="K53" s="160"/>
      <c r="L53" s="39"/>
      <c r="M53" s="157"/>
      <c r="N53" s="157"/>
      <c r="O53" s="39"/>
      <c r="P53" s="39"/>
    </row>
    <row r="54" spans="1:16" ht="4.5" customHeight="1">
      <c r="A54" s="39"/>
      <c r="B54" s="39"/>
      <c r="C54" s="39"/>
      <c r="D54" s="39"/>
      <c r="E54" s="39"/>
      <c r="F54" s="39"/>
      <c r="G54" s="39"/>
      <c r="H54" s="39"/>
      <c r="I54" s="39"/>
      <c r="J54" s="39"/>
      <c r="K54" s="39"/>
      <c r="L54" s="39"/>
      <c r="M54" s="39"/>
      <c r="N54" s="39"/>
      <c r="O54" s="39"/>
      <c r="P54" s="39"/>
    </row>
    <row r="55" spans="1:16">
      <c r="A55" s="39" t="s">
        <v>86</v>
      </c>
      <c r="B55" s="39"/>
      <c r="C55" s="39"/>
      <c r="D55" s="39"/>
      <c r="E55" s="39"/>
      <c r="F55" s="39"/>
      <c r="G55" s="39"/>
      <c r="H55" s="39"/>
      <c r="I55" s="39"/>
      <c r="J55" s="39"/>
      <c r="K55" s="39"/>
      <c r="L55" s="39"/>
      <c r="M55" s="39"/>
      <c r="N55" s="39"/>
      <c r="O55" s="39"/>
      <c r="P55" s="39"/>
    </row>
    <row r="56" spans="1:16">
      <c r="A56" s="39"/>
      <c r="B56" s="39"/>
      <c r="C56" s="39"/>
      <c r="D56" s="39"/>
      <c r="E56" s="39"/>
      <c r="F56" s="39"/>
      <c r="G56" s="39"/>
      <c r="H56" s="39"/>
      <c r="I56" s="39"/>
      <c r="J56" s="39"/>
      <c r="K56" s="39"/>
      <c r="L56" s="39"/>
      <c r="M56" s="39"/>
      <c r="N56" s="39"/>
      <c r="O56" s="39"/>
    </row>
    <row r="57" spans="1:16">
      <c r="A57" s="148" t="s">
        <v>72</v>
      </c>
      <c r="B57" s="38"/>
      <c r="C57" s="39"/>
      <c r="D57" s="188" t="s">
        <v>73</v>
      </c>
      <c r="E57" s="188"/>
      <c r="F57" s="38"/>
      <c r="G57" s="148"/>
      <c r="H57" s="188" t="s">
        <v>74</v>
      </c>
      <c r="I57" s="188"/>
      <c r="J57" s="38"/>
      <c r="K57" s="188" t="s">
        <v>75</v>
      </c>
      <c r="L57" s="188"/>
      <c r="M57" s="64">
        <f>VLOOKUP($B59,Dorsales!A:I,5,FALSE)</f>
        <v>0</v>
      </c>
      <c r="N57" s="149"/>
      <c r="O57" s="39"/>
      <c r="P57" s="39"/>
    </row>
    <row r="58" spans="1:16">
      <c r="A58" s="148"/>
      <c r="B58" s="38"/>
      <c r="C58" s="39"/>
      <c r="D58" s="39"/>
      <c r="E58" s="39"/>
      <c r="F58" s="148"/>
      <c r="G58" s="148"/>
      <c r="H58" s="39"/>
      <c r="I58" s="39"/>
      <c r="J58" s="148"/>
      <c r="K58" s="148"/>
      <c r="L58" s="148"/>
      <c r="M58" s="150"/>
      <c r="N58" s="150"/>
      <c r="O58" s="39"/>
      <c r="P58" s="39"/>
    </row>
    <row r="59" spans="1:16">
      <c r="A59" s="148" t="s">
        <v>76</v>
      </c>
      <c r="B59" s="38"/>
      <c r="C59" s="154"/>
      <c r="D59" s="152" t="str">
        <f>VLOOKUP($B59,Dorsales!A:I,2,FALSE)</f>
        <v>-------</v>
      </c>
      <c r="E59" s="153"/>
      <c r="F59" s="153"/>
      <c r="G59" s="153"/>
      <c r="H59" s="153"/>
      <c r="I59" s="153"/>
      <c r="J59" s="153"/>
      <c r="K59" s="153"/>
      <c r="L59" s="153"/>
      <c r="M59" s="153"/>
      <c r="N59" s="153"/>
      <c r="O59" s="150"/>
      <c r="P59" s="39"/>
    </row>
    <row r="60" spans="1:16" ht="12.75" customHeight="1">
      <c r="A60" s="39"/>
      <c r="B60" s="39"/>
      <c r="C60" s="39"/>
      <c r="D60" s="39"/>
      <c r="E60" s="39"/>
      <c r="F60" s="39"/>
      <c r="G60" s="39"/>
      <c r="H60" s="39"/>
      <c r="I60" s="39"/>
      <c r="J60" s="39"/>
      <c r="K60" s="39"/>
      <c r="L60" s="39"/>
      <c r="M60" s="39"/>
      <c r="N60" s="39"/>
      <c r="O60" s="39"/>
      <c r="P60" s="39"/>
    </row>
    <row r="61" spans="1:16" ht="7.5" customHeight="1">
      <c r="A61" s="39"/>
      <c r="B61" s="39"/>
      <c r="C61" s="39"/>
      <c r="D61" s="39"/>
      <c r="E61" s="39"/>
      <c r="F61" s="39"/>
      <c r="G61" s="39"/>
      <c r="H61" s="39"/>
      <c r="I61" s="155"/>
      <c r="J61" s="155"/>
      <c r="K61" s="155"/>
      <c r="L61" s="155"/>
      <c r="M61" s="155"/>
      <c r="N61" s="155"/>
      <c r="O61" s="155"/>
      <c r="P61" s="39"/>
    </row>
    <row r="62" spans="1:16">
      <c r="A62" s="148" t="s">
        <v>77</v>
      </c>
      <c r="B62" s="148"/>
      <c r="C62" s="148"/>
      <c r="D62" s="187"/>
      <c r="E62" s="187"/>
      <c r="F62" s="39" t="s">
        <v>78</v>
      </c>
      <c r="G62" s="156"/>
      <c r="H62" s="39" t="s">
        <v>79</v>
      </c>
      <c r="I62" s="156"/>
      <c r="J62" s="189" t="s">
        <v>80</v>
      </c>
      <c r="K62" s="189"/>
      <c r="L62" s="155"/>
      <c r="M62" s="155"/>
      <c r="N62" s="155"/>
      <c r="O62" s="155"/>
      <c r="P62" s="39"/>
    </row>
    <row r="63" spans="1:16" ht="7.5" customHeight="1">
      <c r="A63" s="39"/>
      <c r="B63" s="39"/>
      <c r="C63" s="39"/>
      <c r="D63" s="39"/>
      <c r="E63" s="39"/>
      <c r="F63" s="39"/>
      <c r="G63" s="39"/>
      <c r="H63" s="39"/>
      <c r="I63" s="155"/>
      <c r="J63" s="155"/>
      <c r="K63" s="155"/>
      <c r="L63" s="155"/>
      <c r="M63" s="155"/>
      <c r="N63" s="155"/>
      <c r="O63" s="155"/>
      <c r="P63" s="39"/>
    </row>
    <row r="64" spans="1:16" ht="8.85" customHeight="1">
      <c r="A64" s="39"/>
      <c r="B64" s="185" t="s">
        <v>81</v>
      </c>
      <c r="C64" s="186" t="s">
        <v>82</v>
      </c>
      <c r="D64" s="187"/>
      <c r="E64" s="39"/>
      <c r="F64" s="185" t="s">
        <v>83</v>
      </c>
      <c r="G64" s="185"/>
      <c r="H64" s="185"/>
      <c r="I64" s="185"/>
      <c r="J64" s="185"/>
      <c r="K64" s="185"/>
      <c r="L64" s="39"/>
      <c r="M64" s="39"/>
      <c r="N64" s="39"/>
      <c r="O64" s="39"/>
      <c r="P64" s="39"/>
    </row>
    <row r="65" spans="1:16" ht="8.85" customHeight="1">
      <c r="A65" s="39"/>
      <c r="B65" s="185"/>
      <c r="C65" s="186"/>
      <c r="D65" s="187"/>
      <c r="E65" s="39"/>
      <c r="F65" s="185"/>
      <c r="G65" s="185"/>
      <c r="H65" s="185"/>
      <c r="I65" s="185"/>
      <c r="J65" s="185"/>
      <c r="K65" s="185"/>
      <c r="L65" s="39"/>
      <c r="M65" s="191"/>
      <c r="N65" s="191"/>
      <c r="O65" s="39"/>
      <c r="P65" s="39"/>
    </row>
    <row r="66" spans="1:16" ht="8.85" customHeight="1">
      <c r="A66" s="39"/>
      <c r="B66" s="185"/>
      <c r="C66" s="159" t="s">
        <v>84</v>
      </c>
      <c r="D66" s="156"/>
      <c r="E66" s="39"/>
      <c r="F66" s="185"/>
      <c r="G66" s="185"/>
      <c r="H66" s="185"/>
      <c r="I66" s="185"/>
      <c r="J66" s="185"/>
      <c r="K66" s="185"/>
      <c r="L66" s="39"/>
      <c r="M66" s="191"/>
      <c r="N66" s="191"/>
      <c r="O66" s="39"/>
      <c r="P66" s="39"/>
    </row>
    <row r="67" spans="1:16" ht="8.85" customHeight="1">
      <c r="A67" s="39"/>
      <c r="B67" s="160"/>
      <c r="C67" s="159" t="s">
        <v>85</v>
      </c>
      <c r="D67" s="156"/>
      <c r="E67" s="39"/>
      <c r="F67" s="160"/>
      <c r="G67" s="160"/>
      <c r="H67" s="160"/>
      <c r="I67" s="160"/>
      <c r="J67" s="160"/>
      <c r="K67" s="160"/>
      <c r="L67" s="39"/>
      <c r="M67" s="157"/>
      <c r="N67" s="157"/>
      <c r="O67" s="39"/>
      <c r="P67" s="39"/>
    </row>
    <row r="68" spans="1:16" ht="4.5" customHeight="1">
      <c r="A68" s="39"/>
      <c r="B68" s="39"/>
      <c r="C68" s="39"/>
      <c r="D68" s="39"/>
      <c r="E68" s="39"/>
      <c r="F68" s="39"/>
      <c r="G68" s="39"/>
      <c r="H68" s="39"/>
      <c r="I68" s="39"/>
      <c r="J68" s="39"/>
      <c r="K68" s="39"/>
      <c r="L68" s="39"/>
      <c r="M68" s="39"/>
      <c r="N68" s="39"/>
      <c r="O68" s="39"/>
      <c r="P68" s="39"/>
    </row>
    <row r="69" spans="1:16">
      <c r="A69" s="39" t="s">
        <v>86</v>
      </c>
      <c r="B69" s="39"/>
      <c r="C69" s="39"/>
      <c r="D69" s="39"/>
      <c r="E69" s="39"/>
      <c r="F69" s="39"/>
      <c r="G69" s="39"/>
      <c r="H69" s="39"/>
      <c r="I69" s="39"/>
      <c r="J69" s="39"/>
      <c r="K69" s="39"/>
      <c r="L69" s="39"/>
      <c r="M69" s="39"/>
      <c r="N69" s="39"/>
      <c r="O69" s="39"/>
      <c r="P69" s="39"/>
    </row>
    <row r="70" spans="1:16">
      <c r="A70" s="39"/>
      <c r="B70" s="39"/>
      <c r="C70" s="39"/>
      <c r="D70" s="39"/>
      <c r="E70" s="39"/>
      <c r="F70" s="39"/>
      <c r="G70" s="39"/>
      <c r="H70" s="39"/>
      <c r="I70" s="39"/>
      <c r="J70" s="39"/>
      <c r="K70" s="39"/>
      <c r="L70" s="39"/>
      <c r="M70" s="39"/>
      <c r="N70" s="39"/>
      <c r="O70" s="39"/>
    </row>
    <row r="71" spans="1:16">
      <c r="A71" s="148" t="s">
        <v>72</v>
      </c>
      <c r="B71" s="38"/>
      <c r="C71" s="39"/>
      <c r="D71" s="188" t="s">
        <v>73</v>
      </c>
      <c r="E71" s="188"/>
      <c r="F71" s="38"/>
      <c r="G71" s="148"/>
      <c r="H71" s="188" t="s">
        <v>74</v>
      </c>
      <c r="I71" s="188"/>
      <c r="J71" s="38"/>
      <c r="K71" s="188" t="s">
        <v>75</v>
      </c>
      <c r="L71" s="188"/>
      <c r="M71" s="64">
        <f>VLOOKUP($B73,Dorsales!A:I,5,FALSE)</f>
        <v>0</v>
      </c>
      <c r="N71" s="149"/>
      <c r="O71" s="39"/>
      <c r="P71" s="39"/>
    </row>
    <row r="72" spans="1:16">
      <c r="A72" s="148"/>
      <c r="B72" s="149"/>
      <c r="C72" s="39"/>
      <c r="D72" s="39"/>
      <c r="E72" s="39"/>
      <c r="F72" s="148"/>
      <c r="G72" s="148"/>
      <c r="H72" s="39"/>
      <c r="I72" s="39"/>
      <c r="J72" s="148"/>
      <c r="K72" s="148"/>
      <c r="L72" s="148"/>
      <c r="M72" s="150"/>
      <c r="N72" s="150"/>
      <c r="O72" s="39"/>
      <c r="P72" s="39"/>
    </row>
    <row r="73" spans="1:16">
      <c r="A73" s="148" t="s">
        <v>76</v>
      </c>
      <c r="B73" s="38"/>
      <c r="C73" s="154"/>
      <c r="D73" s="152" t="str">
        <f>VLOOKUP($B73,Dorsales!A:I,2,FALSE)</f>
        <v>-------</v>
      </c>
      <c r="E73" s="153"/>
      <c r="F73" s="153"/>
      <c r="G73" s="153"/>
      <c r="H73" s="153"/>
      <c r="I73" s="153"/>
      <c r="J73" s="153"/>
      <c r="K73" s="153"/>
      <c r="L73" s="153"/>
      <c r="M73" s="153"/>
      <c r="N73" s="153"/>
      <c r="O73" s="150"/>
      <c r="P73" s="39"/>
    </row>
    <row r="74" spans="1:16" ht="12.75" customHeight="1">
      <c r="A74" s="39"/>
      <c r="B74" s="39"/>
      <c r="C74" s="39"/>
      <c r="D74" s="39"/>
      <c r="E74" s="39"/>
      <c r="F74" s="39"/>
      <c r="G74" s="39"/>
      <c r="H74" s="39"/>
      <c r="I74" s="39"/>
      <c r="J74" s="39"/>
      <c r="K74" s="39"/>
      <c r="L74" s="39"/>
      <c r="M74" s="39"/>
      <c r="N74" s="39"/>
      <c r="O74" s="39"/>
      <c r="P74" s="39"/>
    </row>
    <row r="75" spans="1:16" ht="7.5" customHeight="1">
      <c r="A75" s="39"/>
      <c r="B75" s="39"/>
      <c r="C75" s="39"/>
      <c r="D75" s="39"/>
      <c r="E75" s="39"/>
      <c r="F75" s="39"/>
      <c r="G75" s="39"/>
      <c r="H75" s="39"/>
      <c r="I75" s="155"/>
      <c r="J75" s="155"/>
      <c r="K75" s="155"/>
      <c r="L75" s="155"/>
      <c r="M75" s="155"/>
      <c r="N75" s="155"/>
      <c r="O75" s="155"/>
      <c r="P75" s="39"/>
    </row>
    <row r="76" spans="1:16">
      <c r="A76" s="148" t="s">
        <v>77</v>
      </c>
      <c r="B76" s="148"/>
      <c r="C76" s="148"/>
      <c r="D76" s="187"/>
      <c r="E76" s="187"/>
      <c r="F76" s="39" t="s">
        <v>78</v>
      </c>
      <c r="G76" s="156"/>
      <c r="H76" s="39" t="s">
        <v>79</v>
      </c>
      <c r="I76" s="156"/>
      <c r="J76" s="189" t="s">
        <v>80</v>
      </c>
      <c r="K76" s="189"/>
      <c r="L76" s="155"/>
      <c r="M76" s="155"/>
      <c r="N76" s="155"/>
      <c r="O76" s="155"/>
      <c r="P76" s="39"/>
    </row>
    <row r="77" spans="1:16" ht="7.5" customHeight="1">
      <c r="A77" s="39"/>
      <c r="B77" s="39"/>
      <c r="C77" s="39"/>
      <c r="D77" s="39"/>
      <c r="E77" s="39"/>
      <c r="F77" s="39"/>
      <c r="G77" s="39"/>
      <c r="H77" s="39"/>
      <c r="I77" s="155"/>
      <c r="J77" s="155"/>
      <c r="K77" s="155"/>
      <c r="L77" s="155"/>
      <c r="M77" s="155"/>
      <c r="N77" s="155"/>
      <c r="O77" s="155"/>
      <c r="P77" s="39"/>
    </row>
    <row r="78" spans="1:16" ht="8.85" customHeight="1">
      <c r="A78" s="39"/>
      <c r="B78" s="185" t="s">
        <v>81</v>
      </c>
      <c r="C78" s="186" t="s">
        <v>82</v>
      </c>
      <c r="D78" s="187"/>
      <c r="E78" s="39"/>
      <c r="F78" s="185" t="s">
        <v>83</v>
      </c>
      <c r="G78" s="185"/>
      <c r="H78" s="185"/>
      <c r="I78" s="185"/>
      <c r="J78" s="185"/>
      <c r="K78" s="185"/>
      <c r="L78" s="39"/>
      <c r="M78" s="39"/>
      <c r="N78" s="39"/>
      <c r="O78" s="39"/>
      <c r="P78" s="39"/>
    </row>
    <row r="79" spans="1:16" ht="8.85" customHeight="1">
      <c r="A79" s="39"/>
      <c r="B79" s="185"/>
      <c r="C79" s="186"/>
      <c r="D79" s="187"/>
      <c r="E79" s="39"/>
      <c r="F79" s="185"/>
      <c r="G79" s="185"/>
      <c r="H79" s="185"/>
      <c r="I79" s="185"/>
      <c r="J79" s="185"/>
      <c r="K79" s="185"/>
      <c r="L79" s="39"/>
      <c r="M79" s="190"/>
      <c r="N79" s="190"/>
      <c r="O79" s="39"/>
      <c r="P79" s="39"/>
    </row>
    <row r="80" spans="1:16" ht="8.85" customHeight="1">
      <c r="A80" s="39"/>
      <c r="B80" s="185"/>
      <c r="C80" s="159" t="s">
        <v>84</v>
      </c>
      <c r="D80" s="156"/>
      <c r="E80" s="39"/>
      <c r="F80" s="185"/>
      <c r="G80" s="185"/>
      <c r="H80" s="185"/>
      <c r="I80" s="185"/>
      <c r="J80" s="185"/>
      <c r="K80" s="185"/>
      <c r="L80" s="39"/>
      <c r="M80" s="190"/>
      <c r="N80" s="190"/>
      <c r="O80" s="39"/>
      <c r="P80" s="39"/>
    </row>
    <row r="81" spans="1:16" ht="8.85" customHeight="1">
      <c r="A81" s="39"/>
      <c r="B81" s="160"/>
      <c r="C81" s="159" t="s">
        <v>85</v>
      </c>
      <c r="D81" s="156"/>
      <c r="E81" s="39"/>
      <c r="F81" s="160"/>
      <c r="G81" s="160"/>
      <c r="H81" s="160"/>
      <c r="I81" s="160"/>
      <c r="J81" s="160"/>
      <c r="K81" s="160"/>
      <c r="L81" s="39"/>
      <c r="M81" s="157"/>
      <c r="N81" s="157"/>
      <c r="O81" s="39"/>
      <c r="P81" s="39"/>
    </row>
    <row r="82" spans="1:16" ht="4.5" customHeight="1">
      <c r="A82" s="39"/>
      <c r="B82" s="39"/>
      <c r="C82" s="39"/>
      <c r="D82" s="39"/>
      <c r="E82" s="39"/>
      <c r="F82" s="39"/>
      <c r="G82" s="39"/>
      <c r="H82" s="39"/>
      <c r="I82" s="39"/>
      <c r="J82" s="39"/>
      <c r="K82" s="39"/>
      <c r="L82" s="39"/>
      <c r="M82" s="39"/>
      <c r="N82" s="39"/>
      <c r="O82" s="39"/>
      <c r="P82" s="39"/>
    </row>
    <row r="83" spans="1:16">
      <c r="A83" s="39" t="s">
        <v>86</v>
      </c>
      <c r="B83" s="39"/>
      <c r="C83" s="39"/>
      <c r="D83" s="39"/>
      <c r="E83" s="39"/>
      <c r="F83" s="39"/>
      <c r="G83" s="39"/>
      <c r="H83" s="39"/>
      <c r="I83" s="39"/>
      <c r="J83" s="39"/>
      <c r="K83" s="39"/>
      <c r="L83" s="39"/>
      <c r="M83" s="39"/>
      <c r="N83" s="39"/>
      <c r="O83" s="39"/>
      <c r="P83" s="39"/>
    </row>
    <row r="84" spans="1:16">
      <c r="A84" s="39"/>
      <c r="B84" s="39"/>
      <c r="C84" s="39"/>
      <c r="D84" s="39"/>
      <c r="E84" s="39"/>
      <c r="F84" s="39"/>
      <c r="G84" s="39"/>
      <c r="H84" s="39"/>
      <c r="I84" s="39"/>
      <c r="J84" s="39"/>
      <c r="K84" s="39"/>
      <c r="L84" s="39"/>
      <c r="M84" s="39"/>
      <c r="N84" s="39"/>
      <c r="O84" s="39"/>
    </row>
    <row r="85" spans="1:16">
      <c r="A85" s="148" t="s">
        <v>72</v>
      </c>
      <c r="B85" s="38"/>
      <c r="C85" s="39"/>
      <c r="D85" s="188" t="s">
        <v>73</v>
      </c>
      <c r="E85" s="188"/>
      <c r="F85" s="38"/>
      <c r="G85" s="148"/>
      <c r="H85" s="188" t="s">
        <v>74</v>
      </c>
      <c r="I85" s="188"/>
      <c r="J85" s="38"/>
      <c r="K85" s="188" t="s">
        <v>75</v>
      </c>
      <c r="L85" s="188"/>
      <c r="M85" s="64">
        <f>VLOOKUP($B87,Dorsales!A:I,5,FALSE)</f>
        <v>0</v>
      </c>
      <c r="N85" s="149"/>
      <c r="O85" s="39"/>
      <c r="P85" s="39"/>
    </row>
    <row r="86" spans="1:16">
      <c r="A86" s="148"/>
      <c r="B86" s="149"/>
      <c r="C86" s="39"/>
      <c r="D86" s="39"/>
      <c r="E86" s="39"/>
      <c r="F86" s="148"/>
      <c r="G86" s="148"/>
      <c r="H86" s="39"/>
      <c r="I86" s="39"/>
      <c r="J86" s="148"/>
      <c r="K86" s="148"/>
      <c r="L86" s="148"/>
      <c r="M86" s="150"/>
      <c r="N86" s="150"/>
      <c r="O86" s="39"/>
      <c r="P86" s="39"/>
    </row>
    <row r="87" spans="1:16">
      <c r="A87" s="148" t="s">
        <v>76</v>
      </c>
      <c r="B87" s="38"/>
      <c r="C87" s="154"/>
      <c r="D87" s="152" t="str">
        <f>VLOOKUP($B87,Dorsales!A:I,2,FALSE)</f>
        <v>-------</v>
      </c>
      <c r="E87" s="153"/>
      <c r="F87" s="153"/>
      <c r="G87" s="153"/>
      <c r="H87" s="153"/>
      <c r="I87" s="153"/>
      <c r="J87" s="153"/>
      <c r="K87" s="153"/>
      <c r="L87" s="153"/>
      <c r="M87" s="153"/>
      <c r="N87" s="153"/>
      <c r="O87" s="150"/>
      <c r="P87" s="39"/>
    </row>
    <row r="88" spans="1:16" ht="12.75" customHeight="1">
      <c r="A88" s="39"/>
      <c r="B88" s="39"/>
      <c r="C88" s="39"/>
      <c r="D88" s="39"/>
      <c r="E88" s="39"/>
      <c r="F88" s="39"/>
      <c r="G88" s="39"/>
      <c r="H88" s="39"/>
      <c r="I88" s="39"/>
      <c r="J88" s="39"/>
      <c r="K88" s="39"/>
      <c r="L88" s="39"/>
      <c r="M88" s="39"/>
      <c r="N88" s="39"/>
      <c r="O88" s="39"/>
      <c r="P88" s="39"/>
    </row>
    <row r="89" spans="1:16" ht="7.5" customHeight="1">
      <c r="A89" s="39"/>
      <c r="B89" s="39"/>
      <c r="C89" s="39"/>
      <c r="D89" s="39"/>
      <c r="E89" s="39"/>
      <c r="F89" s="39"/>
      <c r="G89" s="39"/>
      <c r="H89" s="39"/>
      <c r="I89" s="155"/>
      <c r="J89" s="155"/>
      <c r="K89" s="155"/>
      <c r="L89" s="155"/>
      <c r="M89" s="155"/>
      <c r="N89" s="155"/>
      <c r="O89" s="155"/>
      <c r="P89" s="39"/>
    </row>
    <row r="90" spans="1:16">
      <c r="A90" s="148" t="s">
        <v>77</v>
      </c>
      <c r="B90" s="148"/>
      <c r="C90" s="148"/>
      <c r="D90" s="187"/>
      <c r="E90" s="187"/>
      <c r="F90" s="39" t="s">
        <v>78</v>
      </c>
      <c r="G90" s="156"/>
      <c r="H90" s="39" t="s">
        <v>79</v>
      </c>
      <c r="I90" s="156"/>
      <c r="J90" s="189" t="s">
        <v>80</v>
      </c>
      <c r="K90" s="189"/>
      <c r="L90" s="155"/>
      <c r="M90" s="155"/>
      <c r="N90" s="155"/>
      <c r="O90" s="155"/>
      <c r="P90" s="39"/>
    </row>
    <row r="91" spans="1:16" ht="7.5" customHeight="1">
      <c r="A91" s="39"/>
      <c r="B91" s="39"/>
      <c r="C91" s="39"/>
      <c r="D91" s="39"/>
      <c r="E91" s="39"/>
      <c r="F91" s="39"/>
      <c r="G91" s="39"/>
      <c r="H91" s="39"/>
      <c r="I91" s="155"/>
      <c r="J91" s="155"/>
      <c r="K91" s="155"/>
      <c r="L91" s="155"/>
      <c r="M91" s="155"/>
      <c r="N91" s="155"/>
      <c r="O91" s="155"/>
      <c r="P91" s="39"/>
    </row>
    <row r="92" spans="1:16" ht="8.85" customHeight="1">
      <c r="A92" s="39"/>
      <c r="B92" s="185" t="s">
        <v>81</v>
      </c>
      <c r="C92" s="186" t="s">
        <v>82</v>
      </c>
      <c r="D92" s="187"/>
      <c r="E92" s="39"/>
      <c r="F92" s="185" t="s">
        <v>83</v>
      </c>
      <c r="G92" s="185"/>
      <c r="H92" s="185"/>
      <c r="I92" s="185"/>
      <c r="J92" s="185"/>
      <c r="K92" s="185"/>
      <c r="L92" s="39"/>
      <c r="M92" s="39"/>
      <c r="N92" s="39"/>
      <c r="O92" s="39"/>
      <c r="P92" s="39"/>
    </row>
    <row r="93" spans="1:16" ht="8.85" customHeight="1">
      <c r="A93" s="39"/>
      <c r="B93" s="185"/>
      <c r="C93" s="186"/>
      <c r="D93" s="187"/>
      <c r="E93" s="39"/>
      <c r="F93" s="185"/>
      <c r="G93" s="185"/>
      <c r="H93" s="185"/>
      <c r="I93" s="185"/>
      <c r="J93" s="185"/>
      <c r="K93" s="185"/>
      <c r="L93" s="39"/>
      <c r="M93" s="190"/>
      <c r="N93" s="190"/>
      <c r="O93" s="39"/>
      <c r="P93" s="39"/>
    </row>
    <row r="94" spans="1:16" ht="8.85" customHeight="1">
      <c r="A94" s="39"/>
      <c r="B94" s="185"/>
      <c r="C94" s="159" t="s">
        <v>84</v>
      </c>
      <c r="D94" s="156"/>
      <c r="E94" s="39"/>
      <c r="F94" s="185"/>
      <c r="G94" s="185"/>
      <c r="H94" s="185"/>
      <c r="I94" s="185"/>
      <c r="J94" s="185"/>
      <c r="K94" s="185"/>
      <c r="L94" s="39"/>
      <c r="M94" s="190"/>
      <c r="N94" s="190"/>
      <c r="O94" s="39"/>
      <c r="P94" s="39"/>
    </row>
    <row r="95" spans="1:16" ht="8.85" customHeight="1">
      <c r="A95" s="39"/>
      <c r="B95" s="160"/>
      <c r="C95" s="159" t="s">
        <v>85</v>
      </c>
      <c r="D95" s="156"/>
      <c r="E95" s="39"/>
      <c r="F95" s="160"/>
      <c r="G95" s="160"/>
      <c r="H95" s="160"/>
      <c r="I95" s="160"/>
      <c r="J95" s="160"/>
      <c r="K95" s="160"/>
      <c r="L95" s="39"/>
      <c r="M95" s="157"/>
      <c r="N95" s="157"/>
      <c r="O95" s="39"/>
      <c r="P95" s="39"/>
    </row>
    <row r="96" spans="1:16" ht="4.5" customHeight="1">
      <c r="A96" s="39"/>
      <c r="B96" s="39"/>
      <c r="C96" s="39"/>
      <c r="D96" s="39"/>
      <c r="E96" s="39"/>
      <c r="F96" s="39"/>
      <c r="G96" s="39"/>
      <c r="H96" s="39"/>
      <c r="I96" s="39"/>
      <c r="J96" s="39"/>
      <c r="K96" s="39"/>
      <c r="L96" s="39"/>
      <c r="M96" s="39"/>
      <c r="N96" s="39"/>
      <c r="O96" s="39"/>
      <c r="P96" s="39"/>
    </row>
    <row r="97" spans="1:16">
      <c r="A97" s="39" t="s">
        <v>86</v>
      </c>
      <c r="B97" s="39"/>
      <c r="C97" s="39"/>
      <c r="D97" s="39"/>
      <c r="E97" s="39"/>
      <c r="F97" s="39"/>
      <c r="G97" s="39"/>
      <c r="H97" s="39"/>
      <c r="I97" s="39"/>
      <c r="J97" s="39"/>
      <c r="K97" s="39"/>
      <c r="L97" s="39"/>
      <c r="M97" s="39"/>
      <c r="N97" s="39"/>
      <c r="O97" s="39"/>
      <c r="P97" s="39"/>
    </row>
  </sheetData>
  <sheetProtection selectLockedCells="1" selectUnlockedCells="1"/>
  <mergeCells count="70">
    <mergeCell ref="M93:N94"/>
    <mergeCell ref="D90:E90"/>
    <mergeCell ref="J90:K90"/>
    <mergeCell ref="B92:B94"/>
    <mergeCell ref="C92:C93"/>
    <mergeCell ref="D92:D93"/>
    <mergeCell ref="F92:K94"/>
    <mergeCell ref="B78:B80"/>
    <mergeCell ref="C78:C79"/>
    <mergeCell ref="D78:D79"/>
    <mergeCell ref="F78:K80"/>
    <mergeCell ref="M79:N80"/>
    <mergeCell ref="D85:E85"/>
    <mergeCell ref="H85:I85"/>
    <mergeCell ref="K85:L85"/>
    <mergeCell ref="M65:N66"/>
    <mergeCell ref="D71:E71"/>
    <mergeCell ref="H71:I71"/>
    <mergeCell ref="K71:L71"/>
    <mergeCell ref="D76:E76"/>
    <mergeCell ref="J76:K76"/>
    <mergeCell ref="D62:E62"/>
    <mergeCell ref="J62:K62"/>
    <mergeCell ref="B64:B66"/>
    <mergeCell ref="C64:C65"/>
    <mergeCell ref="D64:D65"/>
    <mergeCell ref="F64:K66"/>
    <mergeCell ref="B50:B52"/>
    <mergeCell ref="C50:C51"/>
    <mergeCell ref="D50:D51"/>
    <mergeCell ref="F50:K52"/>
    <mergeCell ref="M51:N52"/>
    <mergeCell ref="D57:E57"/>
    <mergeCell ref="H57:I57"/>
    <mergeCell ref="K57:L57"/>
    <mergeCell ref="M37:N38"/>
    <mergeCell ref="D43:E43"/>
    <mergeCell ref="H43:I43"/>
    <mergeCell ref="K43:L43"/>
    <mergeCell ref="D48:E48"/>
    <mergeCell ref="J48:K48"/>
    <mergeCell ref="D34:E34"/>
    <mergeCell ref="J34:K34"/>
    <mergeCell ref="B36:B38"/>
    <mergeCell ref="C36:C37"/>
    <mergeCell ref="D36:D37"/>
    <mergeCell ref="F36:K38"/>
    <mergeCell ref="B22:B24"/>
    <mergeCell ref="C22:C23"/>
    <mergeCell ref="D22:D23"/>
    <mergeCell ref="F22:K24"/>
    <mergeCell ref="M23:N24"/>
    <mergeCell ref="D29:E29"/>
    <mergeCell ref="H29:I29"/>
    <mergeCell ref="K29:L29"/>
    <mergeCell ref="M9:N10"/>
    <mergeCell ref="D15:E15"/>
    <mergeCell ref="H15:I15"/>
    <mergeCell ref="K15:L15"/>
    <mergeCell ref="D20:E20"/>
    <mergeCell ref="J20:K20"/>
    <mergeCell ref="B8:B10"/>
    <mergeCell ref="C8:C9"/>
    <mergeCell ref="D8:D9"/>
    <mergeCell ref="F8:K10"/>
    <mergeCell ref="D1:E1"/>
    <mergeCell ref="H1:I1"/>
    <mergeCell ref="K1:L1"/>
    <mergeCell ref="D6:E6"/>
    <mergeCell ref="J6:K6"/>
  </mergeCells>
  <pageMargins left="0.74791666666666667" right="0.74791666666666667" top="0.27986111111111112" bottom="0.3" header="0.51180555555555551" footer="0.51180555555555551"/>
  <pageSetup paperSize="9" firstPageNumber="0"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sheetPr codeName="Sheet13"/>
  <dimension ref="A1:P86"/>
  <sheetViews>
    <sheetView topLeftCell="A34" workbookViewId="0">
      <selection activeCell="O69" sqref="O69"/>
    </sheetView>
  </sheetViews>
  <sheetFormatPr baseColWidth="10" defaultColWidth="9.109375" defaultRowHeight="13.2"/>
  <cols>
    <col min="1" max="1" width="11" customWidth="1"/>
    <col min="2" max="2" width="5.6640625" customWidth="1"/>
    <col min="3" max="3" width="7" customWidth="1"/>
    <col min="4" max="5" width="3.33203125" customWidth="1"/>
    <col min="6" max="13" width="5.6640625" customWidth="1"/>
    <col min="14" max="14" width="5.33203125" customWidth="1"/>
    <col min="15" max="17" width="5.6640625" customWidth="1"/>
  </cols>
  <sheetData>
    <row r="1" spans="1:16" ht="15.6">
      <c r="A1" s="148" t="s">
        <v>87</v>
      </c>
      <c r="B1" s="161">
        <v>27</v>
      </c>
      <c r="C1" s="188" t="s">
        <v>88</v>
      </c>
      <c r="D1" s="188"/>
      <c r="E1" s="162">
        <f>VLOOKUP($B1,Dorsales!A:I,2,FALSE)</f>
        <v>0</v>
      </c>
      <c r="F1" s="149"/>
      <c r="G1" s="149"/>
      <c r="H1" s="149"/>
      <c r="I1" s="149"/>
      <c r="J1" s="149"/>
      <c r="K1" s="149"/>
      <c r="L1" s="149"/>
      <c r="M1" s="149"/>
      <c r="N1" s="149"/>
      <c r="O1" s="149"/>
      <c r="P1" s="39"/>
    </row>
    <row r="2" spans="1:16">
      <c r="A2" s="148"/>
      <c r="B2" s="148"/>
      <c r="C2" s="148"/>
      <c r="D2" s="148"/>
      <c r="E2" s="150"/>
      <c r="F2" s="150"/>
      <c r="G2" s="150"/>
      <c r="H2" s="150"/>
      <c r="I2" s="150"/>
      <c r="J2" s="150"/>
      <c r="K2" s="150"/>
      <c r="L2" s="150"/>
      <c r="M2" s="150"/>
      <c r="N2" s="150"/>
      <c r="O2" s="150"/>
      <c r="P2" s="39"/>
    </row>
    <row r="3" spans="1:16" ht="12.75" customHeight="1">
      <c r="A3" s="39"/>
      <c r="B3" s="39"/>
      <c r="C3" s="39"/>
      <c r="D3" s="39"/>
      <c r="E3" s="39"/>
      <c r="F3" s="39"/>
      <c r="G3" s="39"/>
      <c r="H3" s="39"/>
      <c r="I3" s="39"/>
      <c r="J3" s="39"/>
      <c r="K3" s="39"/>
      <c r="L3" s="39"/>
      <c r="M3" s="39"/>
      <c r="N3" s="39"/>
      <c r="O3" s="39"/>
      <c r="P3" s="39"/>
    </row>
    <row r="4" spans="1:16" ht="12.75" customHeight="1">
      <c r="A4" s="148" t="s">
        <v>89</v>
      </c>
      <c r="B4" s="161">
        <v>1</v>
      </c>
      <c r="C4" t="s">
        <v>90</v>
      </c>
      <c r="D4" s="39"/>
      <c r="E4" s="163">
        <v>3</v>
      </c>
      <c r="F4" s="148"/>
      <c r="G4" s="148"/>
      <c r="H4" s="39"/>
      <c r="I4" s="39"/>
      <c r="J4" s="148" t="s">
        <v>91</v>
      </c>
      <c r="K4" s="148"/>
      <c r="L4" s="148"/>
      <c r="M4" s="64">
        <f>VLOOKUP($B$1,Dorsales!A:I,5,FALSE)</f>
        <v>0</v>
      </c>
      <c r="N4" s="149"/>
      <c r="O4" s="39"/>
      <c r="P4" s="39"/>
    </row>
    <row r="5" spans="1:16">
      <c r="A5" s="148"/>
      <c r="B5" s="148"/>
      <c r="C5" s="150"/>
      <c r="D5" s="150"/>
      <c r="E5" s="150"/>
      <c r="F5" s="150"/>
      <c r="G5" s="150"/>
      <c r="H5" s="150"/>
      <c r="I5" s="150"/>
      <c r="J5" s="150"/>
      <c r="K5" s="150"/>
      <c r="L5" s="150"/>
      <c r="M5" s="150"/>
      <c r="N5" s="150"/>
      <c r="O5" s="150"/>
      <c r="P5" s="39"/>
    </row>
    <row r="6" spans="1:16" ht="7.5" customHeight="1">
      <c r="A6" s="39"/>
      <c r="B6" s="39"/>
      <c r="C6" s="39"/>
      <c r="D6" s="39"/>
      <c r="E6" s="39"/>
      <c r="F6" s="39"/>
      <c r="G6" s="39"/>
      <c r="H6" s="39"/>
      <c r="I6" s="155"/>
      <c r="J6" s="155"/>
      <c r="K6" s="155"/>
      <c r="L6" s="155"/>
      <c r="M6" s="155"/>
      <c r="N6" s="155"/>
      <c r="O6" s="155"/>
      <c r="P6" s="39"/>
    </row>
    <row r="7" spans="1:16">
      <c r="A7" s="148" t="s">
        <v>77</v>
      </c>
      <c r="B7" s="148"/>
      <c r="C7" s="148"/>
      <c r="D7" s="187"/>
      <c r="E7" s="187"/>
      <c r="F7" s="39" t="s">
        <v>78</v>
      </c>
      <c r="G7" s="156"/>
      <c r="H7" s="39" t="s">
        <v>79</v>
      </c>
      <c r="I7" s="156"/>
      <c r="J7" s="189" t="s">
        <v>80</v>
      </c>
      <c r="K7" s="189"/>
      <c r="L7" s="155"/>
      <c r="M7" s="155"/>
      <c r="N7" s="155"/>
      <c r="O7" s="155"/>
      <c r="P7" s="39"/>
    </row>
    <row r="8" spans="1:16" ht="7.5" customHeight="1">
      <c r="A8" s="39"/>
      <c r="B8" s="39"/>
      <c r="C8" s="39"/>
      <c r="D8" s="39"/>
      <c r="E8" s="39"/>
      <c r="F8" s="39"/>
      <c r="G8" s="39"/>
      <c r="H8" s="39"/>
      <c r="I8" s="155"/>
      <c r="J8" s="155"/>
      <c r="K8" s="155"/>
      <c r="L8" s="155"/>
      <c r="M8" s="155"/>
      <c r="N8" s="155"/>
      <c r="O8" s="155"/>
      <c r="P8" s="39"/>
    </row>
    <row r="9" spans="1:16" ht="8.85" customHeight="1">
      <c r="A9" s="39"/>
      <c r="B9" s="185" t="s">
        <v>81</v>
      </c>
      <c r="C9" s="186" t="s">
        <v>82</v>
      </c>
      <c r="D9" s="187"/>
      <c r="E9" s="39"/>
      <c r="F9" s="185" t="s">
        <v>83</v>
      </c>
      <c r="G9" s="185"/>
      <c r="H9" s="185"/>
      <c r="I9" s="185"/>
      <c r="J9" s="185"/>
      <c r="K9" s="185"/>
      <c r="L9" s="39"/>
      <c r="M9" s="39"/>
      <c r="N9" s="39"/>
      <c r="O9" s="39"/>
      <c r="P9" s="39"/>
    </row>
    <row r="10" spans="1:16" ht="8.85" customHeight="1">
      <c r="A10" s="39"/>
      <c r="B10" s="185"/>
      <c r="C10" s="186"/>
      <c r="D10" s="187"/>
      <c r="E10" s="39"/>
      <c r="F10" s="185"/>
      <c r="G10" s="185"/>
      <c r="H10" s="185"/>
      <c r="I10" s="185"/>
      <c r="J10" s="185"/>
      <c r="K10" s="185"/>
      <c r="L10" s="39"/>
      <c r="M10" s="192" t="s">
        <v>92</v>
      </c>
      <c r="N10" s="192"/>
      <c r="O10" s="193">
        <v>9</v>
      </c>
      <c r="P10" s="39"/>
    </row>
    <row r="11" spans="1:16" ht="8.85" customHeight="1">
      <c r="A11" s="39"/>
      <c r="B11" s="185"/>
      <c r="C11" s="159" t="s">
        <v>84</v>
      </c>
      <c r="D11" s="156"/>
      <c r="E11" s="39"/>
      <c r="F11" s="185"/>
      <c r="G11" s="185"/>
      <c r="H11" s="185"/>
      <c r="I11" s="185"/>
      <c r="J11" s="185"/>
      <c r="K11" s="185"/>
      <c r="L11" s="39"/>
      <c r="M11" s="192"/>
      <c r="N11" s="192"/>
      <c r="O11" s="193"/>
      <c r="P11" s="39"/>
    </row>
    <row r="12" spans="1:16" ht="8.85" customHeight="1">
      <c r="A12" s="39"/>
      <c r="B12" s="160"/>
      <c r="C12" s="159" t="s">
        <v>85</v>
      </c>
      <c r="D12" s="156"/>
      <c r="E12" s="39"/>
      <c r="F12" s="160"/>
      <c r="G12" s="160"/>
      <c r="H12" s="160"/>
      <c r="I12" s="160"/>
      <c r="J12" s="160"/>
      <c r="K12" s="160"/>
      <c r="L12" s="39"/>
      <c r="M12" s="157"/>
      <c r="N12" s="157"/>
      <c r="O12" s="39"/>
      <c r="P12" s="39"/>
    </row>
    <row r="13" spans="1:16" ht="4.5" customHeight="1">
      <c r="A13" s="39"/>
      <c r="B13" s="39"/>
      <c r="C13" s="39"/>
      <c r="D13" s="39"/>
      <c r="E13" s="39"/>
      <c r="F13" s="39"/>
      <c r="G13" s="39"/>
      <c r="H13" s="39"/>
      <c r="I13" s="39"/>
      <c r="J13" s="39"/>
      <c r="K13" s="39"/>
      <c r="L13" s="39"/>
      <c r="M13" s="39"/>
      <c r="N13" s="39"/>
      <c r="O13" s="39"/>
      <c r="P13" s="39"/>
    </row>
    <row r="14" spans="1:16">
      <c r="A14" s="39"/>
      <c r="B14" s="39"/>
      <c r="C14" s="39"/>
      <c r="D14" s="39"/>
      <c r="E14" s="39"/>
      <c r="F14" s="39"/>
      <c r="G14" s="39"/>
      <c r="H14" s="39"/>
      <c r="I14" s="39"/>
      <c r="J14" s="39"/>
      <c r="K14" s="39"/>
      <c r="L14" s="39"/>
      <c r="M14" s="39"/>
      <c r="N14" s="39"/>
      <c r="O14" s="39"/>
      <c r="P14" s="39"/>
    </row>
    <row r="15" spans="1:16">
      <c r="A15" s="39"/>
      <c r="B15" s="39"/>
      <c r="C15" s="39"/>
      <c r="D15" s="39"/>
      <c r="E15" s="39"/>
      <c r="F15" s="39"/>
      <c r="G15" s="39"/>
      <c r="H15" s="39"/>
      <c r="I15" s="39"/>
      <c r="J15" s="39"/>
      <c r="K15" s="39"/>
      <c r="L15" s="39"/>
      <c r="M15" s="39"/>
      <c r="N15" s="39"/>
      <c r="O15" s="39"/>
      <c r="P15" s="39"/>
    </row>
    <row r="16" spans="1:16" ht="15.6">
      <c r="A16" s="148" t="s">
        <v>89</v>
      </c>
      <c r="B16" s="161">
        <v>2</v>
      </c>
      <c r="C16" t="s">
        <v>90</v>
      </c>
      <c r="D16" s="39"/>
      <c r="E16" s="163">
        <v>2</v>
      </c>
      <c r="F16" s="148"/>
      <c r="G16" s="148"/>
      <c r="H16" s="39"/>
      <c r="I16" s="39"/>
      <c r="J16" s="148" t="s">
        <v>91</v>
      </c>
      <c r="K16" s="148"/>
      <c r="L16" s="148"/>
      <c r="M16" s="64">
        <f>VLOOKUP($B$1,Dorsales!A:I,5,FALSE)</f>
        <v>0</v>
      </c>
      <c r="N16" s="149"/>
      <c r="O16" s="39"/>
      <c r="P16" s="39"/>
    </row>
    <row r="17" spans="1:16">
      <c r="A17" s="148"/>
      <c r="B17" s="148"/>
      <c r="C17" s="150"/>
      <c r="D17" s="150"/>
      <c r="E17" s="150"/>
      <c r="F17" s="150"/>
      <c r="G17" s="150"/>
      <c r="H17" s="150"/>
      <c r="I17" s="150"/>
      <c r="J17" s="150"/>
      <c r="K17" s="150"/>
      <c r="L17" s="150"/>
      <c r="M17" s="150"/>
      <c r="N17" s="150"/>
      <c r="O17" s="150"/>
      <c r="P17" s="39"/>
    </row>
    <row r="18" spans="1:16" ht="7.5" customHeight="1">
      <c r="A18" s="39"/>
      <c r="B18" s="39"/>
      <c r="C18" s="39"/>
      <c r="D18" s="39"/>
      <c r="E18" s="39"/>
      <c r="F18" s="39"/>
      <c r="G18" s="39"/>
      <c r="H18" s="39"/>
      <c r="I18" s="155"/>
      <c r="J18" s="155"/>
      <c r="K18" s="155"/>
      <c r="L18" s="155"/>
      <c r="M18" s="155"/>
      <c r="N18" s="155"/>
      <c r="O18" s="155"/>
      <c r="P18" s="39"/>
    </row>
    <row r="19" spans="1:16">
      <c r="A19" s="148" t="s">
        <v>77</v>
      </c>
      <c r="B19" s="148"/>
      <c r="C19" s="148"/>
      <c r="D19" s="187"/>
      <c r="E19" s="187"/>
      <c r="F19" s="39" t="s">
        <v>78</v>
      </c>
      <c r="G19" s="156"/>
      <c r="H19" s="39" t="s">
        <v>79</v>
      </c>
      <c r="I19" s="156"/>
      <c r="J19" s="189" t="s">
        <v>80</v>
      </c>
      <c r="K19" s="189"/>
      <c r="L19" s="155"/>
      <c r="M19" s="155"/>
      <c r="N19" s="155"/>
      <c r="O19" s="155"/>
      <c r="P19" s="39"/>
    </row>
    <row r="20" spans="1:16" ht="7.5" customHeight="1">
      <c r="A20" s="39"/>
      <c r="B20" s="39"/>
      <c r="C20" s="39"/>
      <c r="D20" s="39"/>
      <c r="E20" s="39"/>
      <c r="F20" s="39"/>
      <c r="G20" s="39"/>
      <c r="H20" s="39"/>
      <c r="I20" s="155"/>
      <c r="J20" s="155"/>
      <c r="K20" s="155"/>
      <c r="L20" s="155"/>
      <c r="M20" s="155"/>
      <c r="N20" s="155"/>
      <c r="O20" s="155"/>
      <c r="P20" s="39"/>
    </row>
    <row r="21" spans="1:16" ht="8.85" customHeight="1">
      <c r="A21" s="39"/>
      <c r="B21" s="185" t="s">
        <v>81</v>
      </c>
      <c r="C21" s="186" t="s">
        <v>82</v>
      </c>
      <c r="D21" s="187"/>
      <c r="E21" s="39"/>
      <c r="F21" s="185" t="s">
        <v>83</v>
      </c>
      <c r="G21" s="185"/>
      <c r="H21" s="185"/>
      <c r="I21" s="185"/>
      <c r="J21" s="185"/>
      <c r="K21" s="185"/>
      <c r="L21" s="39"/>
      <c r="M21" s="39"/>
      <c r="N21" s="39"/>
      <c r="O21" s="39"/>
      <c r="P21" s="39"/>
    </row>
    <row r="22" spans="1:16" ht="8.85" customHeight="1">
      <c r="A22" s="39"/>
      <c r="B22" s="185"/>
      <c r="C22" s="186"/>
      <c r="D22" s="187"/>
      <c r="E22" s="39"/>
      <c r="F22" s="185"/>
      <c r="G22" s="185"/>
      <c r="H22" s="185"/>
      <c r="I22" s="185"/>
      <c r="J22" s="185"/>
      <c r="K22" s="185"/>
      <c r="L22" s="39"/>
      <c r="M22" s="192" t="s">
        <v>93</v>
      </c>
      <c r="N22" s="192"/>
      <c r="O22" s="193">
        <v>8</v>
      </c>
      <c r="P22" s="39"/>
    </row>
    <row r="23" spans="1:16" ht="8.85" customHeight="1">
      <c r="A23" s="39"/>
      <c r="B23" s="185"/>
      <c r="C23" s="159" t="s">
        <v>84</v>
      </c>
      <c r="D23" s="156"/>
      <c r="E23" s="39"/>
      <c r="F23" s="185"/>
      <c r="G23" s="185"/>
      <c r="H23" s="185"/>
      <c r="I23" s="185"/>
      <c r="J23" s="185"/>
      <c r="K23" s="185"/>
      <c r="L23" s="39"/>
      <c r="M23" s="192"/>
      <c r="N23" s="192"/>
      <c r="O23" s="193"/>
      <c r="P23" s="39"/>
    </row>
    <row r="24" spans="1:16" ht="8.85" customHeight="1">
      <c r="A24" s="39"/>
      <c r="B24" s="160"/>
      <c r="C24" s="159" t="s">
        <v>85</v>
      </c>
      <c r="D24" s="156"/>
      <c r="E24" s="39"/>
      <c r="F24" s="160"/>
      <c r="G24" s="160"/>
      <c r="H24" s="160"/>
      <c r="I24" s="160"/>
      <c r="J24" s="160"/>
      <c r="K24" s="160"/>
      <c r="L24" s="39"/>
      <c r="M24" s="157"/>
      <c r="N24" s="157"/>
      <c r="O24" s="39"/>
      <c r="P24" s="39"/>
    </row>
    <row r="25" spans="1:16" ht="4.5" customHeight="1">
      <c r="A25" s="39"/>
      <c r="B25" s="39"/>
      <c r="C25" s="39"/>
      <c r="D25" s="39"/>
      <c r="E25" s="39"/>
      <c r="F25" s="39"/>
      <c r="G25" s="39"/>
      <c r="H25" s="39"/>
      <c r="I25" s="39"/>
      <c r="J25" s="39"/>
      <c r="K25" s="39"/>
      <c r="L25" s="39"/>
      <c r="M25" s="39"/>
      <c r="N25" s="39"/>
      <c r="O25" s="39"/>
      <c r="P25" s="39"/>
    </row>
    <row r="26" spans="1:16">
      <c r="A26" s="39"/>
      <c r="B26" s="39"/>
      <c r="C26" s="39"/>
      <c r="D26" s="39"/>
      <c r="E26" s="39"/>
      <c r="F26" s="39"/>
      <c r="G26" s="39"/>
      <c r="H26" s="39"/>
      <c r="I26" s="39"/>
      <c r="J26" s="39"/>
      <c r="K26" s="39"/>
      <c r="L26" s="39"/>
      <c r="M26" s="39"/>
      <c r="N26" s="39"/>
      <c r="O26" s="39"/>
      <c r="P26" s="39"/>
    </row>
    <row r="27" spans="1:16">
      <c r="A27" s="148"/>
      <c r="B27" s="148"/>
      <c r="C27" s="39"/>
      <c r="D27" s="39"/>
      <c r="E27" s="39"/>
      <c r="F27" s="148"/>
      <c r="G27" s="148"/>
      <c r="H27" s="39"/>
      <c r="I27" s="39"/>
      <c r="J27" s="148"/>
      <c r="K27" s="148"/>
      <c r="L27" s="148"/>
      <c r="M27" s="150"/>
      <c r="N27" s="150"/>
      <c r="O27" s="39"/>
      <c r="P27" s="39"/>
    </row>
    <row r="28" spans="1:16" ht="15.6">
      <c r="A28" s="148" t="s">
        <v>89</v>
      </c>
      <c r="B28" s="161">
        <v>3</v>
      </c>
      <c r="C28" t="s">
        <v>90</v>
      </c>
      <c r="D28" s="39"/>
      <c r="E28" s="163">
        <v>3</v>
      </c>
      <c r="F28" s="148"/>
      <c r="G28" s="148"/>
      <c r="H28" s="39"/>
      <c r="I28" s="39"/>
      <c r="J28" s="148" t="s">
        <v>91</v>
      </c>
      <c r="K28" s="148"/>
      <c r="L28" s="148"/>
      <c r="M28" s="64">
        <f>VLOOKUP($B$1,Dorsales!A:I,5,FALSE)</f>
        <v>0</v>
      </c>
      <c r="N28" s="149"/>
      <c r="O28" s="39"/>
      <c r="P28" s="39"/>
    </row>
    <row r="29" spans="1:16" ht="12.75" customHeight="1">
      <c r="A29" s="39"/>
      <c r="B29" s="39"/>
      <c r="C29" s="39"/>
      <c r="D29" s="39"/>
      <c r="E29" s="39"/>
      <c r="F29" s="39"/>
      <c r="G29" s="39"/>
      <c r="H29" s="39"/>
      <c r="I29" s="39"/>
      <c r="J29" s="39"/>
      <c r="K29" s="39"/>
      <c r="L29" s="39"/>
      <c r="M29" s="39"/>
      <c r="N29" s="39"/>
      <c r="O29" s="39"/>
      <c r="P29" s="39"/>
    </row>
    <row r="30" spans="1:16" ht="7.5" customHeight="1">
      <c r="A30" s="39"/>
      <c r="B30" s="39"/>
      <c r="C30" s="39"/>
      <c r="D30" s="39"/>
      <c r="E30" s="39"/>
      <c r="F30" s="39"/>
      <c r="G30" s="39"/>
      <c r="H30" s="39"/>
      <c r="I30" s="155"/>
      <c r="J30" s="155"/>
      <c r="K30" s="155"/>
      <c r="L30" s="155"/>
      <c r="M30" s="155"/>
      <c r="N30" s="155"/>
      <c r="O30" s="155"/>
      <c r="P30" s="39"/>
    </row>
    <row r="31" spans="1:16">
      <c r="A31" s="148" t="s">
        <v>77</v>
      </c>
      <c r="B31" s="148"/>
      <c r="C31" s="148"/>
      <c r="D31" s="187"/>
      <c r="E31" s="187"/>
      <c r="F31" s="39" t="s">
        <v>78</v>
      </c>
      <c r="G31" s="156"/>
      <c r="H31" s="39" t="s">
        <v>79</v>
      </c>
      <c r="I31" s="156"/>
      <c r="J31" s="189" t="s">
        <v>80</v>
      </c>
      <c r="K31" s="189"/>
      <c r="L31" s="155"/>
      <c r="M31" s="155"/>
      <c r="N31" s="155"/>
      <c r="O31" s="155"/>
      <c r="P31" s="39"/>
    </row>
    <row r="32" spans="1:16" ht="7.5" customHeight="1">
      <c r="A32" s="39"/>
      <c r="B32" s="39"/>
      <c r="C32" s="39"/>
      <c r="D32" s="39"/>
      <c r="E32" s="39"/>
      <c r="F32" s="39"/>
      <c r="G32" s="39"/>
      <c r="H32" s="39"/>
      <c r="I32" s="155"/>
      <c r="J32" s="155"/>
      <c r="K32" s="155"/>
      <c r="L32" s="155"/>
      <c r="M32" s="155"/>
      <c r="N32" s="155"/>
      <c r="O32" s="155"/>
      <c r="P32" s="39"/>
    </row>
    <row r="33" spans="1:16" ht="8.85" customHeight="1">
      <c r="A33" s="39"/>
      <c r="B33" s="185" t="s">
        <v>81</v>
      </c>
      <c r="C33" s="186" t="s">
        <v>82</v>
      </c>
      <c r="D33" s="187"/>
      <c r="E33" s="39"/>
      <c r="F33" s="185" t="s">
        <v>83</v>
      </c>
      <c r="G33" s="185"/>
      <c r="H33" s="185"/>
      <c r="I33" s="185"/>
      <c r="J33" s="185"/>
      <c r="K33" s="185"/>
      <c r="L33" s="39"/>
      <c r="M33" s="39"/>
      <c r="N33" s="39"/>
      <c r="O33" s="39"/>
      <c r="P33" s="39"/>
    </row>
    <row r="34" spans="1:16" ht="8.85" customHeight="1">
      <c r="A34" s="39"/>
      <c r="B34" s="185"/>
      <c r="C34" s="186"/>
      <c r="D34" s="187"/>
      <c r="E34" s="39"/>
      <c r="F34" s="185"/>
      <c r="G34" s="185"/>
      <c r="H34" s="185"/>
      <c r="I34" s="185"/>
      <c r="J34" s="185"/>
      <c r="K34" s="185"/>
      <c r="L34" s="39"/>
      <c r="M34" s="192" t="s">
        <v>93</v>
      </c>
      <c r="N34" s="192"/>
      <c r="O34" s="193">
        <v>7</v>
      </c>
      <c r="P34" s="39"/>
    </row>
    <row r="35" spans="1:16" ht="8.85" customHeight="1">
      <c r="A35" s="39"/>
      <c r="B35" s="185"/>
      <c r="C35" s="159" t="s">
        <v>84</v>
      </c>
      <c r="D35" s="156"/>
      <c r="E35" s="39"/>
      <c r="F35" s="185"/>
      <c r="G35" s="185"/>
      <c r="H35" s="185"/>
      <c r="I35" s="185"/>
      <c r="J35" s="185"/>
      <c r="K35" s="185"/>
      <c r="L35" s="39"/>
      <c r="M35" s="192"/>
      <c r="N35" s="192"/>
      <c r="O35" s="193"/>
      <c r="P35" s="39"/>
    </row>
    <row r="36" spans="1:16" ht="8.85" customHeight="1">
      <c r="A36" s="39"/>
      <c r="B36" s="160"/>
      <c r="C36" s="159" t="s">
        <v>85</v>
      </c>
      <c r="D36" s="156"/>
      <c r="E36" s="39"/>
      <c r="F36" s="160"/>
      <c r="G36" s="160"/>
      <c r="H36" s="160"/>
      <c r="I36" s="160"/>
      <c r="J36" s="160"/>
      <c r="K36" s="160"/>
      <c r="L36" s="39"/>
      <c r="M36" s="157"/>
      <c r="N36" s="157"/>
      <c r="O36" s="39"/>
      <c r="P36" s="39"/>
    </row>
    <row r="37" spans="1:16" ht="4.5" customHeight="1">
      <c r="A37" s="39"/>
      <c r="B37" s="39"/>
      <c r="C37" s="39"/>
      <c r="D37" s="39"/>
      <c r="E37" s="39"/>
      <c r="F37" s="39"/>
      <c r="G37" s="39"/>
      <c r="H37" s="39"/>
      <c r="I37" s="39"/>
      <c r="J37" s="39"/>
      <c r="K37" s="39"/>
      <c r="L37" s="39"/>
      <c r="M37" s="39"/>
      <c r="N37" s="39"/>
      <c r="O37" s="39"/>
      <c r="P37" s="39"/>
    </row>
    <row r="38" spans="1:16">
      <c r="A38" s="39"/>
      <c r="B38" s="39"/>
      <c r="C38" s="39"/>
      <c r="D38" s="39"/>
      <c r="E38" s="39"/>
      <c r="F38" s="39"/>
      <c r="G38" s="39"/>
      <c r="H38" s="39"/>
      <c r="I38" s="39"/>
      <c r="J38" s="39"/>
      <c r="K38" s="39"/>
      <c r="L38" s="39"/>
      <c r="M38" s="39"/>
      <c r="N38" s="39"/>
      <c r="O38" s="39"/>
      <c r="P38" s="39"/>
    </row>
    <row r="39" spans="1:16">
      <c r="A39" s="39"/>
      <c r="B39" s="39"/>
      <c r="C39" s="39"/>
      <c r="D39" s="39"/>
      <c r="E39" s="39"/>
      <c r="F39" s="39"/>
      <c r="G39" s="39"/>
      <c r="H39" s="39"/>
      <c r="I39" s="39"/>
      <c r="J39" s="39"/>
      <c r="K39" s="39"/>
      <c r="L39" s="39"/>
      <c r="M39" s="39"/>
      <c r="N39" s="39"/>
      <c r="O39" s="39"/>
    </row>
    <row r="40" spans="1:16" ht="15.6">
      <c r="A40" s="148" t="s">
        <v>89</v>
      </c>
      <c r="B40" s="161">
        <v>4</v>
      </c>
      <c r="C40" t="s">
        <v>90</v>
      </c>
      <c r="D40" s="39"/>
      <c r="E40" s="163">
        <v>2</v>
      </c>
      <c r="F40" s="148"/>
      <c r="G40" s="148"/>
      <c r="H40" s="39"/>
      <c r="I40" s="39"/>
      <c r="J40" s="148" t="s">
        <v>91</v>
      </c>
      <c r="K40" s="148"/>
      <c r="L40" s="148"/>
      <c r="M40" s="64">
        <f>VLOOKUP($B$1,Dorsales!A:I,5,FALSE)</f>
        <v>0</v>
      </c>
      <c r="N40" s="149"/>
      <c r="O40" s="39"/>
      <c r="P40" s="39"/>
    </row>
    <row r="41" spans="1:16">
      <c r="A41" s="148"/>
      <c r="B41" s="148"/>
      <c r="C41" s="39"/>
      <c r="D41" s="39"/>
      <c r="E41" s="39"/>
      <c r="F41" s="148"/>
      <c r="G41" s="148"/>
      <c r="H41" s="39"/>
      <c r="I41" s="39"/>
      <c r="J41" s="148"/>
      <c r="K41" s="148"/>
      <c r="L41" s="148"/>
      <c r="M41" s="150"/>
      <c r="N41" s="150"/>
      <c r="O41" s="39"/>
      <c r="P41" s="39"/>
    </row>
    <row r="42" spans="1:16" ht="7.5" customHeight="1">
      <c r="A42" s="39"/>
      <c r="B42" s="39"/>
      <c r="C42" s="39"/>
      <c r="D42" s="39"/>
      <c r="E42" s="39"/>
      <c r="F42" s="39"/>
      <c r="G42" s="39"/>
      <c r="H42" s="39"/>
      <c r="I42" s="155"/>
      <c r="J42" s="155"/>
      <c r="K42" s="155"/>
      <c r="L42" s="155"/>
      <c r="M42" s="155"/>
      <c r="N42" s="155"/>
      <c r="O42" s="155"/>
      <c r="P42" s="39"/>
    </row>
    <row r="43" spans="1:16">
      <c r="A43" s="148" t="s">
        <v>77</v>
      </c>
      <c r="B43" s="148"/>
      <c r="C43" s="148"/>
      <c r="D43" s="187"/>
      <c r="E43" s="187"/>
      <c r="F43" s="39" t="s">
        <v>78</v>
      </c>
      <c r="G43" s="156"/>
      <c r="H43" s="39" t="s">
        <v>79</v>
      </c>
      <c r="I43" s="156"/>
      <c r="J43" s="189" t="s">
        <v>80</v>
      </c>
      <c r="K43" s="189"/>
      <c r="L43" s="155"/>
      <c r="M43" s="155"/>
      <c r="N43" s="155"/>
      <c r="O43" s="155"/>
      <c r="P43" s="39"/>
    </row>
    <row r="44" spans="1:16" ht="7.5" customHeight="1">
      <c r="A44" s="39"/>
      <c r="B44" s="39"/>
      <c r="C44" s="39"/>
      <c r="D44" s="39"/>
      <c r="E44" s="39"/>
      <c r="F44" s="39"/>
      <c r="G44" s="39"/>
      <c r="H44" s="39"/>
      <c r="I44" s="155"/>
      <c r="J44" s="155"/>
      <c r="K44" s="155"/>
      <c r="L44" s="155"/>
      <c r="M44" s="155"/>
      <c r="N44" s="155"/>
      <c r="O44" s="155"/>
      <c r="P44" s="39"/>
    </row>
    <row r="45" spans="1:16" ht="8.85" customHeight="1">
      <c r="A45" s="39"/>
      <c r="B45" s="185" t="s">
        <v>81</v>
      </c>
      <c r="C45" s="186" t="s">
        <v>82</v>
      </c>
      <c r="D45" s="187"/>
      <c r="E45" s="39"/>
      <c r="F45" s="185" t="s">
        <v>83</v>
      </c>
      <c r="G45" s="185"/>
      <c r="H45" s="185"/>
      <c r="I45" s="185"/>
      <c r="J45" s="185"/>
      <c r="K45" s="185"/>
      <c r="L45" s="39"/>
      <c r="M45" s="39"/>
      <c r="N45" s="39"/>
      <c r="O45" s="39"/>
      <c r="P45" s="39"/>
    </row>
    <row r="46" spans="1:16" ht="8.85" customHeight="1">
      <c r="A46" s="39"/>
      <c r="B46" s="185"/>
      <c r="C46" s="186"/>
      <c r="D46" s="187"/>
      <c r="E46" s="39"/>
      <c r="F46" s="185"/>
      <c r="G46" s="185"/>
      <c r="H46" s="185"/>
      <c r="I46" s="185"/>
      <c r="J46" s="185"/>
      <c r="K46" s="185"/>
      <c r="L46" s="39"/>
      <c r="M46" s="192" t="s">
        <v>93</v>
      </c>
      <c r="N46" s="192"/>
      <c r="O46" s="193">
        <v>3</v>
      </c>
      <c r="P46" s="39"/>
    </row>
    <row r="47" spans="1:16" ht="8.85" customHeight="1">
      <c r="A47" s="39"/>
      <c r="B47" s="185"/>
      <c r="C47" s="159" t="s">
        <v>84</v>
      </c>
      <c r="D47" s="156"/>
      <c r="E47" s="39"/>
      <c r="F47" s="185"/>
      <c r="G47" s="185"/>
      <c r="H47" s="185"/>
      <c r="I47" s="185"/>
      <c r="J47" s="185"/>
      <c r="K47" s="185"/>
      <c r="L47" s="39"/>
      <c r="M47" s="192"/>
      <c r="N47" s="192"/>
      <c r="O47" s="193"/>
      <c r="P47" s="39"/>
    </row>
    <row r="48" spans="1:16" ht="8.85" customHeight="1">
      <c r="A48" s="39"/>
      <c r="B48" s="160"/>
      <c r="C48" s="159" t="s">
        <v>85</v>
      </c>
      <c r="D48" s="156"/>
      <c r="E48" s="39"/>
      <c r="F48" s="160"/>
      <c r="G48" s="160"/>
      <c r="H48" s="160"/>
      <c r="I48" s="160"/>
      <c r="J48" s="160"/>
      <c r="K48" s="160"/>
      <c r="L48" s="39"/>
      <c r="M48" s="157"/>
      <c r="N48" s="157"/>
      <c r="O48" s="39"/>
      <c r="P48" s="39"/>
    </row>
    <row r="49" spans="1:16" ht="4.5" customHeight="1">
      <c r="A49" s="39"/>
      <c r="B49" s="39"/>
      <c r="C49" s="39"/>
      <c r="D49" s="39"/>
      <c r="E49" s="39"/>
      <c r="F49" s="39"/>
      <c r="G49" s="39"/>
      <c r="H49" s="39"/>
      <c r="I49" s="39"/>
      <c r="J49" s="39"/>
      <c r="K49" s="39"/>
      <c r="L49" s="39"/>
      <c r="M49" s="39"/>
      <c r="N49" s="39"/>
      <c r="O49" s="39"/>
      <c r="P49" s="39"/>
    </row>
    <row r="50" spans="1:16">
      <c r="A50" s="39"/>
      <c r="B50" s="39"/>
      <c r="C50" s="39"/>
      <c r="D50" s="39"/>
      <c r="E50" s="39"/>
      <c r="F50" s="39"/>
      <c r="G50" s="39"/>
      <c r="H50" s="39"/>
      <c r="I50" s="39"/>
      <c r="J50" s="39"/>
      <c r="K50" s="39"/>
      <c r="L50" s="39"/>
      <c r="M50" s="39"/>
      <c r="N50" s="39"/>
      <c r="O50" s="39"/>
      <c r="P50" s="39"/>
    </row>
    <row r="51" spans="1:16">
      <c r="A51" s="39"/>
      <c r="B51" s="39"/>
      <c r="C51" s="39"/>
      <c r="D51" s="39"/>
      <c r="E51" s="39"/>
      <c r="F51" s="39"/>
      <c r="G51" s="39"/>
      <c r="H51" s="39"/>
      <c r="I51" s="39"/>
      <c r="J51" s="39"/>
      <c r="K51" s="39"/>
      <c r="L51" s="39"/>
      <c r="M51" s="39"/>
      <c r="N51" s="39"/>
      <c r="O51" s="39"/>
    </row>
    <row r="52" spans="1:16" ht="15.6">
      <c r="A52" s="148" t="s">
        <v>89</v>
      </c>
      <c r="B52" s="161">
        <v>5</v>
      </c>
      <c r="C52" t="s">
        <v>90</v>
      </c>
      <c r="D52" s="39"/>
      <c r="E52" s="163">
        <v>1</v>
      </c>
      <c r="F52" s="148"/>
      <c r="G52" s="148"/>
      <c r="H52" s="39"/>
      <c r="I52" s="39"/>
      <c r="J52" s="148" t="s">
        <v>91</v>
      </c>
      <c r="K52" s="148"/>
      <c r="L52" s="148"/>
      <c r="M52" s="64">
        <f>VLOOKUP($B$1,Dorsales!A:I,5,FALSE)</f>
        <v>0</v>
      </c>
      <c r="N52" s="149"/>
      <c r="O52" s="39"/>
      <c r="P52" s="39"/>
    </row>
    <row r="53" spans="1:16" ht="12.75" customHeight="1">
      <c r="A53" s="39"/>
      <c r="B53" s="39"/>
      <c r="C53" s="39"/>
      <c r="D53" s="39"/>
      <c r="E53" s="39"/>
      <c r="F53" s="39"/>
      <c r="G53" s="39"/>
      <c r="H53" s="39"/>
      <c r="I53" s="39"/>
      <c r="J53" s="39"/>
      <c r="K53" s="39"/>
      <c r="L53" s="39"/>
      <c r="M53" s="39"/>
      <c r="N53" s="39"/>
      <c r="O53" s="39"/>
      <c r="P53" s="39"/>
    </row>
    <row r="54" spans="1:16" ht="7.5" customHeight="1">
      <c r="A54" s="39"/>
      <c r="B54" s="39"/>
      <c r="C54" s="39"/>
      <c r="D54" s="39"/>
      <c r="E54" s="39"/>
      <c r="F54" s="39"/>
      <c r="G54" s="39"/>
      <c r="H54" s="39"/>
      <c r="I54" s="155"/>
      <c r="J54" s="155"/>
      <c r="K54" s="155"/>
      <c r="L54" s="155"/>
      <c r="M54" s="155"/>
      <c r="N54" s="155"/>
      <c r="O54" s="155"/>
      <c r="P54" s="39"/>
    </row>
    <row r="55" spans="1:16">
      <c r="A55" s="148" t="s">
        <v>77</v>
      </c>
      <c r="B55" s="148"/>
      <c r="C55" s="148"/>
      <c r="D55" s="187"/>
      <c r="E55" s="187"/>
      <c r="F55" s="39" t="s">
        <v>78</v>
      </c>
      <c r="G55" s="156"/>
      <c r="H55" s="39" t="s">
        <v>79</v>
      </c>
      <c r="I55" s="156"/>
      <c r="J55" s="189" t="s">
        <v>80</v>
      </c>
      <c r="K55" s="189"/>
      <c r="L55" s="155"/>
      <c r="M55" s="155"/>
      <c r="N55" s="155"/>
      <c r="O55" s="155"/>
      <c r="P55" s="39"/>
    </row>
    <row r="56" spans="1:16" ht="7.5" customHeight="1">
      <c r="A56" s="39"/>
      <c r="B56" s="39"/>
      <c r="C56" s="39"/>
      <c r="D56" s="39"/>
      <c r="E56" s="39"/>
      <c r="F56" s="39"/>
      <c r="G56" s="39"/>
      <c r="H56" s="39"/>
      <c r="I56" s="155"/>
      <c r="J56" s="155"/>
      <c r="K56" s="155"/>
      <c r="L56" s="155"/>
      <c r="M56" s="155"/>
      <c r="N56" s="155"/>
      <c r="O56" s="155"/>
      <c r="P56" s="39"/>
    </row>
    <row r="57" spans="1:16" ht="8.85" customHeight="1">
      <c r="A57" s="39"/>
      <c r="B57" s="185" t="s">
        <v>81</v>
      </c>
      <c r="C57" s="186" t="s">
        <v>82</v>
      </c>
      <c r="D57" s="187"/>
      <c r="E57" s="39"/>
      <c r="F57" s="185" t="s">
        <v>83</v>
      </c>
      <c r="G57" s="185"/>
      <c r="H57" s="185"/>
      <c r="I57" s="185"/>
      <c r="J57" s="185"/>
      <c r="K57" s="185"/>
      <c r="L57" s="39"/>
      <c r="M57" s="39"/>
      <c r="N57" s="39"/>
      <c r="O57" s="39"/>
      <c r="P57" s="39"/>
    </row>
    <row r="58" spans="1:16" ht="8.85" customHeight="1">
      <c r="A58" s="39"/>
      <c r="B58" s="185"/>
      <c r="C58" s="186"/>
      <c r="D58" s="187"/>
      <c r="E58" s="39"/>
      <c r="F58" s="185"/>
      <c r="G58" s="185"/>
      <c r="H58" s="185"/>
      <c r="I58" s="185"/>
      <c r="J58" s="185"/>
      <c r="K58" s="185"/>
      <c r="L58" s="39"/>
      <c r="M58" s="194" t="s">
        <v>93</v>
      </c>
      <c r="N58" s="194"/>
      <c r="O58" s="193">
        <v>4</v>
      </c>
      <c r="P58" s="39"/>
    </row>
    <row r="59" spans="1:16" ht="8.85" customHeight="1">
      <c r="A59" s="39"/>
      <c r="B59" s="185"/>
      <c r="C59" s="159" t="s">
        <v>84</v>
      </c>
      <c r="D59" s="156"/>
      <c r="E59" s="39"/>
      <c r="F59" s="185"/>
      <c r="G59" s="185"/>
      <c r="H59" s="185"/>
      <c r="I59" s="185"/>
      <c r="J59" s="185"/>
      <c r="K59" s="185"/>
      <c r="L59" s="39"/>
      <c r="M59" s="194"/>
      <c r="N59" s="194"/>
      <c r="O59" s="193"/>
      <c r="P59" s="39"/>
    </row>
    <row r="60" spans="1:16" ht="8.85" customHeight="1">
      <c r="A60" s="39"/>
      <c r="B60" s="160"/>
      <c r="C60" s="159" t="s">
        <v>85</v>
      </c>
      <c r="D60" s="156"/>
      <c r="E60" s="39"/>
      <c r="F60" s="160"/>
      <c r="G60" s="160"/>
      <c r="H60" s="160"/>
      <c r="I60" s="160"/>
      <c r="J60" s="160"/>
      <c r="K60" s="160"/>
      <c r="L60" s="39"/>
      <c r="M60" s="157"/>
      <c r="N60" s="157"/>
      <c r="O60" s="39"/>
      <c r="P60" s="39"/>
    </row>
    <row r="61" spans="1:16" ht="4.5" customHeight="1">
      <c r="A61" s="39"/>
      <c r="B61" s="39"/>
      <c r="C61" s="39"/>
      <c r="D61" s="39"/>
      <c r="E61" s="39"/>
      <c r="F61" s="39"/>
      <c r="G61" s="39"/>
      <c r="H61" s="39"/>
      <c r="I61" s="39"/>
      <c r="J61" s="39"/>
      <c r="K61" s="39"/>
      <c r="L61" s="39"/>
      <c r="M61" s="39"/>
      <c r="N61" s="39"/>
      <c r="O61" s="39"/>
      <c r="P61" s="39"/>
    </row>
    <row r="62" spans="1:16">
      <c r="A62" s="39"/>
      <c r="B62" s="39"/>
      <c r="C62" s="39"/>
      <c r="D62" s="39"/>
      <c r="E62" s="39"/>
      <c r="F62" s="39"/>
      <c r="G62" s="39"/>
      <c r="H62" s="39"/>
      <c r="I62" s="39"/>
      <c r="J62" s="39"/>
      <c r="K62" s="39"/>
      <c r="L62" s="39"/>
      <c r="M62" s="39"/>
      <c r="N62" s="39"/>
      <c r="O62" s="39"/>
      <c r="P62" s="39"/>
    </row>
    <row r="63" spans="1:16">
      <c r="A63" s="39"/>
      <c r="B63" s="39"/>
      <c r="C63" s="39"/>
      <c r="D63" s="39"/>
      <c r="E63" s="39"/>
      <c r="F63" s="39"/>
      <c r="G63" s="39"/>
      <c r="H63" s="39"/>
      <c r="I63" s="39"/>
      <c r="J63" s="39"/>
      <c r="K63" s="39"/>
      <c r="L63" s="39"/>
      <c r="M63" s="39"/>
      <c r="N63" s="39"/>
      <c r="O63" s="39"/>
    </row>
    <row r="64" spans="1:16" ht="15.6">
      <c r="A64" s="148" t="s">
        <v>89</v>
      </c>
      <c r="B64" s="161">
        <v>6</v>
      </c>
      <c r="C64" t="s">
        <v>90</v>
      </c>
      <c r="D64" s="39"/>
      <c r="E64" s="163">
        <v>2</v>
      </c>
      <c r="F64" s="148"/>
      <c r="G64" s="148"/>
      <c r="H64" s="39"/>
      <c r="I64" s="39"/>
      <c r="J64" s="148" t="s">
        <v>91</v>
      </c>
      <c r="K64" s="148"/>
      <c r="L64" s="148"/>
      <c r="M64" s="64">
        <f>VLOOKUP($B$1,Dorsales!A:I,5,FALSE)</f>
        <v>0</v>
      </c>
      <c r="N64" s="149"/>
      <c r="O64" s="39"/>
      <c r="P64" s="39"/>
    </row>
    <row r="65" spans="1:16">
      <c r="A65" s="148"/>
      <c r="B65" s="148"/>
      <c r="C65" s="39"/>
      <c r="D65" s="39"/>
      <c r="E65" s="39"/>
      <c r="F65" s="148"/>
      <c r="G65" s="148"/>
      <c r="H65" s="39"/>
      <c r="I65" s="39"/>
      <c r="J65" s="148"/>
      <c r="K65" s="148"/>
      <c r="L65" s="148"/>
      <c r="M65" s="150"/>
      <c r="N65" s="150"/>
      <c r="O65" s="39"/>
      <c r="P65" s="39"/>
    </row>
    <row r="66" spans="1:16" ht="7.5" customHeight="1">
      <c r="A66" s="39"/>
      <c r="B66" s="39"/>
      <c r="C66" s="39"/>
      <c r="D66" s="39"/>
      <c r="E66" s="39"/>
      <c r="F66" s="39"/>
      <c r="G66" s="39"/>
      <c r="H66" s="39"/>
      <c r="I66" s="155"/>
      <c r="J66" s="155"/>
      <c r="K66" s="155"/>
      <c r="L66" s="155"/>
      <c r="M66" s="155"/>
      <c r="N66" s="155"/>
      <c r="O66" s="155"/>
      <c r="P66" s="39"/>
    </row>
    <row r="67" spans="1:16">
      <c r="A67" s="148" t="s">
        <v>77</v>
      </c>
      <c r="B67" s="148"/>
      <c r="C67" s="148"/>
      <c r="D67" s="187"/>
      <c r="E67" s="187"/>
      <c r="F67" s="39" t="s">
        <v>78</v>
      </c>
      <c r="G67" s="156"/>
      <c r="H67" s="39" t="s">
        <v>79</v>
      </c>
      <c r="I67" s="156"/>
      <c r="J67" s="189" t="s">
        <v>80</v>
      </c>
      <c r="K67" s="189"/>
      <c r="L67" s="155"/>
      <c r="M67" s="155"/>
      <c r="N67" s="155"/>
      <c r="O67" s="155"/>
      <c r="P67" s="39"/>
    </row>
    <row r="68" spans="1:16" ht="7.5" customHeight="1">
      <c r="A68" s="39"/>
      <c r="B68" s="39"/>
      <c r="C68" s="39"/>
      <c r="D68" s="39"/>
      <c r="E68" s="39"/>
      <c r="F68" s="39"/>
      <c r="G68" s="39"/>
      <c r="H68" s="39"/>
      <c r="I68" s="155"/>
      <c r="J68" s="155"/>
      <c r="K68" s="155"/>
      <c r="L68" s="155"/>
      <c r="M68" s="155"/>
      <c r="N68" s="155"/>
      <c r="O68" s="155"/>
      <c r="P68" s="39"/>
    </row>
    <row r="69" spans="1:16" ht="8.85" customHeight="1">
      <c r="A69" s="39"/>
      <c r="B69" s="185" t="s">
        <v>81</v>
      </c>
      <c r="C69" s="186" t="s">
        <v>82</v>
      </c>
      <c r="D69" s="187"/>
      <c r="E69" s="39"/>
      <c r="F69" s="185" t="s">
        <v>83</v>
      </c>
      <c r="G69" s="185"/>
      <c r="H69" s="185"/>
      <c r="I69" s="185"/>
      <c r="J69" s="185"/>
      <c r="K69" s="185"/>
      <c r="L69" s="39"/>
      <c r="M69" s="39"/>
      <c r="N69" s="39"/>
      <c r="O69" s="39"/>
      <c r="P69" s="39"/>
    </row>
    <row r="70" spans="1:16" ht="8.85" customHeight="1">
      <c r="A70" s="39"/>
      <c r="B70" s="185"/>
      <c r="C70" s="186"/>
      <c r="D70" s="187"/>
      <c r="E70" s="39"/>
      <c r="F70" s="185"/>
      <c r="G70" s="185"/>
      <c r="H70" s="185"/>
      <c r="I70" s="185"/>
      <c r="J70" s="185"/>
      <c r="K70" s="185"/>
      <c r="L70" s="39"/>
      <c r="M70" s="192" t="s">
        <v>93</v>
      </c>
      <c r="N70" s="192"/>
      <c r="O70" s="193">
        <v>6</v>
      </c>
      <c r="P70" s="39"/>
    </row>
    <row r="71" spans="1:16" ht="8.85" customHeight="1">
      <c r="A71" s="39"/>
      <c r="B71" s="185"/>
      <c r="C71" s="159" t="s">
        <v>84</v>
      </c>
      <c r="D71" s="156"/>
      <c r="E71" s="39"/>
      <c r="F71" s="185"/>
      <c r="G71" s="185"/>
      <c r="H71" s="185"/>
      <c r="I71" s="185"/>
      <c r="J71" s="185"/>
      <c r="K71" s="185"/>
      <c r="L71" s="39"/>
      <c r="M71" s="192"/>
      <c r="N71" s="192"/>
      <c r="O71" s="193"/>
      <c r="P71" s="39"/>
    </row>
    <row r="72" spans="1:16" ht="8.85" customHeight="1">
      <c r="A72" s="39"/>
      <c r="B72" s="160"/>
      <c r="C72" s="159" t="s">
        <v>85</v>
      </c>
      <c r="D72" s="156"/>
      <c r="E72" s="39"/>
      <c r="F72" s="160"/>
      <c r="G72" s="160"/>
      <c r="H72" s="160"/>
      <c r="I72" s="160"/>
      <c r="J72" s="160"/>
      <c r="K72" s="160"/>
      <c r="L72" s="39"/>
      <c r="M72" s="157"/>
      <c r="N72" s="157"/>
      <c r="O72" s="39"/>
      <c r="P72" s="39"/>
    </row>
    <row r="73" spans="1:16" ht="4.5" customHeight="1">
      <c r="A73" s="39"/>
      <c r="B73" s="39"/>
      <c r="C73" s="39"/>
      <c r="D73" s="39"/>
      <c r="E73" s="39"/>
      <c r="F73" s="39"/>
      <c r="G73" s="39"/>
      <c r="H73" s="39"/>
      <c r="I73" s="39"/>
      <c r="J73" s="39"/>
      <c r="K73" s="39"/>
      <c r="L73" s="39"/>
      <c r="M73" s="39"/>
      <c r="N73" s="39"/>
      <c r="O73" s="39"/>
      <c r="P73" s="39"/>
    </row>
    <row r="74" spans="1:16">
      <c r="A74" s="39"/>
      <c r="B74" s="39"/>
      <c r="C74" s="39"/>
      <c r="D74" s="39"/>
      <c r="E74" s="39"/>
      <c r="F74" s="39"/>
      <c r="G74" s="39"/>
      <c r="H74" s="39"/>
      <c r="I74" s="39"/>
      <c r="J74" s="39"/>
      <c r="K74" s="39"/>
      <c r="L74" s="39"/>
      <c r="M74" s="39"/>
      <c r="N74" s="39"/>
      <c r="O74" s="39"/>
      <c r="P74" s="39"/>
    </row>
    <row r="75" spans="1:16">
      <c r="A75" s="39"/>
      <c r="B75" s="39"/>
      <c r="C75" s="39"/>
      <c r="D75" s="39"/>
      <c r="E75" s="39"/>
      <c r="F75" s="39"/>
      <c r="G75" s="39"/>
      <c r="H75" s="39"/>
      <c r="I75" s="39"/>
      <c r="J75" s="39"/>
      <c r="K75" s="39"/>
      <c r="L75" s="39"/>
      <c r="M75" s="39"/>
      <c r="N75" s="39"/>
      <c r="O75" s="39"/>
    </row>
    <row r="76" spans="1:16">
      <c r="A76" s="196" t="s">
        <v>94</v>
      </c>
      <c r="B76" s="196"/>
      <c r="D76" s="39"/>
      <c r="E76" s="164"/>
      <c r="F76" s="148"/>
      <c r="G76" s="148"/>
      <c r="H76" s="39"/>
      <c r="I76" s="39"/>
      <c r="J76" s="148" t="s">
        <v>91</v>
      </c>
      <c r="K76" s="148"/>
      <c r="L76" s="148"/>
      <c r="M76" s="64">
        <f>VLOOKUP($B$1,Dorsales!A:I,5,FALSE)</f>
        <v>0</v>
      </c>
      <c r="N76" s="149"/>
      <c r="O76" s="39"/>
      <c r="P76" s="39"/>
    </row>
    <row r="77" spans="1:16" ht="12.75" customHeight="1">
      <c r="A77" s="39"/>
      <c r="B77" s="39"/>
      <c r="C77" s="39"/>
      <c r="D77" s="39"/>
      <c r="E77" s="39"/>
      <c r="F77" s="39"/>
      <c r="G77" s="39"/>
      <c r="H77" s="39"/>
      <c r="I77" s="39"/>
      <c r="J77" s="39"/>
      <c r="K77" s="39"/>
      <c r="L77" s="39"/>
      <c r="M77" s="39"/>
      <c r="N77" s="39"/>
      <c r="O77" s="39"/>
      <c r="P77" s="39"/>
    </row>
    <row r="78" spans="1:16" ht="7.5" customHeight="1">
      <c r="A78" s="39"/>
      <c r="B78" s="39"/>
      <c r="C78" s="39"/>
      <c r="D78" s="39"/>
      <c r="E78" s="39"/>
      <c r="F78" s="39"/>
      <c r="G78" s="39"/>
      <c r="H78" s="39"/>
      <c r="I78" s="155"/>
      <c r="J78" s="155"/>
      <c r="K78" s="155"/>
      <c r="L78" s="155"/>
      <c r="M78" s="155"/>
      <c r="N78" s="155"/>
      <c r="O78" s="155"/>
      <c r="P78" s="39"/>
    </row>
    <row r="79" spans="1:16">
      <c r="A79" s="148" t="s">
        <v>77</v>
      </c>
      <c r="B79" s="148"/>
      <c r="C79" s="148"/>
      <c r="D79" s="187"/>
      <c r="E79" s="187"/>
      <c r="F79" s="39" t="s">
        <v>78</v>
      </c>
      <c r="G79" s="156"/>
      <c r="H79" s="39" t="s">
        <v>79</v>
      </c>
      <c r="I79" s="156"/>
      <c r="J79" s="189" t="s">
        <v>80</v>
      </c>
      <c r="K79" s="189"/>
      <c r="L79" s="155"/>
      <c r="M79" s="155"/>
      <c r="N79" s="155"/>
      <c r="O79" s="155"/>
      <c r="P79" s="39"/>
    </row>
    <row r="80" spans="1:16" ht="7.5" customHeight="1">
      <c r="A80" s="39"/>
      <c r="B80" s="39"/>
      <c r="C80" s="39"/>
      <c r="D80" s="39"/>
      <c r="E80" s="39"/>
      <c r="F80" s="39"/>
      <c r="G80" s="39"/>
      <c r="H80" s="39"/>
      <c r="I80" s="155"/>
      <c r="J80" s="155"/>
      <c r="K80" s="155"/>
      <c r="L80" s="155"/>
      <c r="M80" s="155"/>
      <c r="N80" s="155"/>
      <c r="O80" s="155"/>
      <c r="P80" s="39"/>
    </row>
    <row r="81" spans="1:16" ht="8.85" customHeight="1">
      <c r="A81" s="39"/>
      <c r="B81" s="185" t="s">
        <v>81</v>
      </c>
      <c r="C81" s="186" t="s">
        <v>82</v>
      </c>
      <c r="D81" s="187"/>
      <c r="E81" s="39"/>
      <c r="F81" s="185" t="s">
        <v>83</v>
      </c>
      <c r="G81" s="185"/>
      <c r="H81" s="185"/>
      <c r="I81" s="185"/>
      <c r="J81" s="185"/>
      <c r="K81" s="185"/>
      <c r="L81" s="39"/>
      <c r="M81" s="39"/>
      <c r="N81" s="39"/>
      <c r="O81" s="39"/>
      <c r="P81" s="39"/>
    </row>
    <row r="82" spans="1:16" ht="8.85" customHeight="1">
      <c r="A82" s="39"/>
      <c r="B82" s="185"/>
      <c r="C82" s="186"/>
      <c r="D82" s="187"/>
      <c r="E82" s="39"/>
      <c r="F82" s="185"/>
      <c r="G82" s="185"/>
      <c r="H82" s="185"/>
      <c r="I82" s="185"/>
      <c r="J82" s="185"/>
      <c r="K82" s="185"/>
      <c r="L82" s="39"/>
      <c r="M82" s="192" t="s">
        <v>93</v>
      </c>
      <c r="N82" s="192"/>
      <c r="O82" s="195"/>
      <c r="P82" s="39"/>
    </row>
    <row r="83" spans="1:16" ht="8.85" customHeight="1">
      <c r="A83" s="39"/>
      <c r="B83" s="185"/>
      <c r="C83" s="159" t="s">
        <v>84</v>
      </c>
      <c r="D83" s="156"/>
      <c r="E83" s="39"/>
      <c r="F83" s="185"/>
      <c r="G83" s="185"/>
      <c r="H83" s="185"/>
      <c r="I83" s="185"/>
      <c r="J83" s="185"/>
      <c r="K83" s="185"/>
      <c r="L83" s="39"/>
      <c r="M83" s="192"/>
      <c r="N83" s="192"/>
      <c r="O83" s="195"/>
      <c r="P83" s="39"/>
    </row>
    <row r="84" spans="1:16" ht="8.85" customHeight="1">
      <c r="A84" s="39"/>
      <c r="B84" s="160"/>
      <c r="C84" s="159" t="s">
        <v>85</v>
      </c>
      <c r="D84" s="156"/>
      <c r="E84" s="39"/>
      <c r="F84" s="160"/>
      <c r="G84" s="160"/>
      <c r="H84" s="160"/>
      <c r="I84" s="160"/>
      <c r="J84" s="160"/>
      <c r="K84" s="160"/>
      <c r="L84" s="39"/>
      <c r="M84" s="157"/>
      <c r="N84" s="157"/>
      <c r="O84" s="39"/>
      <c r="P84" s="39"/>
    </row>
    <row r="85" spans="1:16" ht="4.5" customHeight="1">
      <c r="A85" s="39"/>
      <c r="B85" s="39"/>
      <c r="C85" s="39"/>
      <c r="D85" s="39"/>
      <c r="E85" s="39"/>
      <c r="F85" s="39"/>
      <c r="G85" s="39"/>
      <c r="H85" s="39"/>
      <c r="I85" s="39"/>
      <c r="J85" s="39"/>
      <c r="K85" s="39"/>
      <c r="L85" s="39"/>
      <c r="M85" s="39"/>
      <c r="N85" s="39"/>
      <c r="O85" s="39"/>
      <c r="P85" s="39"/>
    </row>
    <row r="86" spans="1:16">
      <c r="A86" s="39"/>
      <c r="B86" s="39"/>
      <c r="C86" s="39"/>
      <c r="D86" s="39"/>
      <c r="E86" s="39"/>
      <c r="F86" s="39"/>
      <c r="G86" s="39"/>
      <c r="H86" s="39"/>
      <c r="I86" s="39"/>
      <c r="J86" s="39"/>
      <c r="K86" s="39"/>
      <c r="L86" s="39"/>
      <c r="M86" s="39"/>
      <c r="N86" s="39"/>
      <c r="O86" s="39"/>
      <c r="P86" s="39"/>
    </row>
  </sheetData>
  <sheetProtection selectLockedCells="1" selectUnlockedCells="1"/>
  <mergeCells count="58">
    <mergeCell ref="M82:N83"/>
    <mergeCell ref="O82:O83"/>
    <mergeCell ref="A76:B76"/>
    <mergeCell ref="D79:E79"/>
    <mergeCell ref="J79:K79"/>
    <mergeCell ref="B81:B83"/>
    <mergeCell ref="C81:C82"/>
    <mergeCell ref="D81:D82"/>
    <mergeCell ref="F81:K83"/>
    <mergeCell ref="M58:N59"/>
    <mergeCell ref="O58:O59"/>
    <mergeCell ref="D67:E67"/>
    <mergeCell ref="J67:K67"/>
    <mergeCell ref="B69:B71"/>
    <mergeCell ref="C69:C70"/>
    <mergeCell ref="D69:D70"/>
    <mergeCell ref="F69:K71"/>
    <mergeCell ref="M70:N71"/>
    <mergeCell ref="O70:O71"/>
    <mergeCell ref="D55:E55"/>
    <mergeCell ref="J55:K55"/>
    <mergeCell ref="B57:B59"/>
    <mergeCell ref="C57:C58"/>
    <mergeCell ref="D57:D58"/>
    <mergeCell ref="F57:K59"/>
    <mergeCell ref="M34:N35"/>
    <mergeCell ref="O34:O35"/>
    <mergeCell ref="D43:E43"/>
    <mergeCell ref="J43:K43"/>
    <mergeCell ref="B45:B47"/>
    <mergeCell ref="C45:C46"/>
    <mergeCell ref="D45:D46"/>
    <mergeCell ref="F45:K47"/>
    <mergeCell ref="M46:N47"/>
    <mergeCell ref="O46:O47"/>
    <mergeCell ref="D31:E31"/>
    <mergeCell ref="J31:K31"/>
    <mergeCell ref="B33:B35"/>
    <mergeCell ref="C33:C34"/>
    <mergeCell ref="D33:D34"/>
    <mergeCell ref="F33:K35"/>
    <mergeCell ref="M10:N11"/>
    <mergeCell ref="O10:O11"/>
    <mergeCell ref="D19:E19"/>
    <mergeCell ref="J19:K19"/>
    <mergeCell ref="B21:B23"/>
    <mergeCell ref="C21:C22"/>
    <mergeCell ref="D21:D22"/>
    <mergeCell ref="F21:K23"/>
    <mergeCell ref="M22:N23"/>
    <mergeCell ref="O22:O23"/>
    <mergeCell ref="C1:D1"/>
    <mergeCell ref="D7:E7"/>
    <mergeCell ref="J7:K7"/>
    <mergeCell ref="B9:B11"/>
    <mergeCell ref="C9:C10"/>
    <mergeCell ref="D9:D10"/>
    <mergeCell ref="F9:K11"/>
  </mergeCells>
  <pageMargins left="1.5909722222222222" right="0.74791666666666667" top="0.80972222222222223" bottom="0.82013888888888886" header="0.51180555555555551" footer="0.51180555555555551"/>
  <pageSetup paperSize="9" scale="83" firstPageNumber="0"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vt:i4>
      </vt:variant>
    </vt:vector>
  </HeadingPairs>
  <TitlesOfParts>
    <vt:vector size="14" baseType="lpstr">
      <vt:lpstr>Instrucciones</vt:lpstr>
      <vt:lpstr>Control Vuelos</vt:lpstr>
      <vt:lpstr>Dorsales</vt:lpstr>
      <vt:lpstr>Vuelo 1</vt:lpstr>
      <vt:lpstr>Vuelo 2</vt:lpstr>
      <vt:lpstr>Vuelo 3</vt:lpstr>
      <vt:lpstr>Vuelo 4</vt:lpstr>
      <vt:lpstr>Vuelo 5</vt:lpstr>
      <vt:lpstr>Vuelo 6</vt:lpstr>
      <vt:lpstr>Clasificacion</vt:lpstr>
      <vt:lpstr>Puntuaciones</vt:lpstr>
      <vt:lpstr>Toma Datos</vt:lpstr>
      <vt:lpstr>Hoja Participante</vt:lpstr>
      <vt:lpstr>'Hoja Participante'!Área_de_impresión</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2013-04-07T14:38:47Z</dcterms:created>
  <dcterms:modified xsi:type="dcterms:W3CDTF">2013-05-26T15:28:20Z</dcterms:modified>
</cp:coreProperties>
</file>